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<sst xmlns="http://schemas.openxmlformats.org/spreadsheetml/2006/main" count="119" uniqueCount="90">
  <si>
    <t>附件1：</t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</si>
  <si>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</si>
  <si>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</si>
  <si>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</si>
  <si>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</si>
  <si>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</si>
  <si>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</si>
  <si>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</si>
  <si>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</si>
  <si>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</si>
  <si>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</si>
  <si>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</si>
  <si>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</si>
  <si>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</si>
  <si>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</si>
  <si>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</si>
  <si>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</si>
  <si>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</si>
  <si>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</si>
  <si>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</si>
  <si>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</si>
  <si>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</si>
  <si>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</si>
  <si>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</si>
  <si>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</si>
  <si>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</si>
  <si>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</rPr>
      <t>月全国各类型彩票销售情况表</t>
    </r>
  </si>
  <si>
    <t>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</si>
  <si>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</si>
  <si>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</si>
  <si>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</si>
  <si>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</si>
  <si>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</si>
  <si>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</si>
  <si>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</si>
  <si>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</si>
  <si>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</si>
  <si>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</si>
  <si>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</si>
  <si>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</si>
  <si>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</si>
  <si>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</si>
  <si>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</si>
  <si>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</si>
  <si>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</si>
  <si>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</si>
  <si>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</si>
  <si>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</si>
  <si>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</si>
  <si>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</si>
  <si>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</si>
  <si>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</si>
  <si>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</si>
  <si>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</si>
  <si>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</si>
  <si>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</si>
  <si>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</si>
  <si>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</si>
  <si>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</si>
  <si>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</si>
  <si>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</si>
  <si>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</si>
  <si>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</si>
  <si>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</si>
  <si>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</si>
  <si>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</si>
  <si>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</si>
  <si>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</si>
  <si>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</si>
  <si>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</si>
  <si>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</si>
  <si>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</si>
  <si>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</si>
  <si>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</si>
  <si>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</si>
  <si>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</si>
  <si>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</si>
  <si>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</si>
  <si>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</si>
  <si>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</si>
  <si>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</si>
  <si>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</si>
  <si>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</si>
  <si>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</si>
  <si>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</si>
  <si>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</si>
  <si>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</si>
  <si>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</si>
  <si>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</si>
  <si>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>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</rPr>
      <t>月全国彩票销售情况表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</si>
</sst>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4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174.701274</v>
          </cell>
        </row>
        <row r="3">
          <cell r="B3">
            <v>128.324648</v>
          </cell>
        </row>
        <row r="4">
          <cell r="B4">
            <v>32.15702</v>
          </cell>
        </row>
        <row r="5">
          <cell r="B5">
            <v>14.219606</v>
          </cell>
        </row>
        <row r="6">
          <cell r="B6">
            <v>147.81676576</v>
          </cell>
        </row>
        <row r="7">
          <cell r="B7">
            <v>80.21056278000002</v>
          </cell>
        </row>
        <row r="8">
          <cell r="B8">
            <v>55.78982547999999</v>
          </cell>
        </row>
        <row r="9">
          <cell r="B9">
            <v>11.816377499999994</v>
          </cell>
        </row>
        <row r="10">
          <cell r="B10">
            <v>322.51803976</v>
          </cell>
        </row>
        <row r="11">
          <cell r="B11">
            <v>208.53521078</v>
          </cell>
        </row>
        <row r="12">
          <cell r="B12">
            <v>55.78982547999999</v>
          </cell>
        </row>
        <row r="13">
          <cell r="B13">
            <v>32.15702</v>
          </cell>
        </row>
        <row r="14">
          <cell r="B14">
            <v>26.035983499999993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3年同期销量比较"/>
      <sheetName val="图1"/>
      <sheetName val="Sheet1"/>
    </sheetNames>
    <sheetDataSet>
      <sheetData sheetId="1">
        <row r="4">
          <cell r="B4">
            <v>44030.59</v>
          </cell>
          <cell r="C4">
            <v>418954.31</v>
          </cell>
          <cell r="D4">
            <v>48242.330200000004</v>
          </cell>
          <cell r="E4">
            <v>460440.7323999999</v>
          </cell>
          <cell r="F4">
            <v>92272.9202</v>
          </cell>
          <cell r="I4">
            <v>879395.0423999999</v>
          </cell>
        </row>
        <row r="5">
          <cell r="B5">
            <v>25948.5</v>
          </cell>
          <cell r="C5">
            <v>240048.57</v>
          </cell>
          <cell r="D5">
            <v>21243.7016</v>
          </cell>
          <cell r="E5">
            <v>314437.3829</v>
          </cell>
          <cell r="F5">
            <v>47192.2016</v>
          </cell>
          <cell r="I5">
            <v>554485.9529</v>
          </cell>
        </row>
        <row r="6">
          <cell r="B6">
            <v>52964.87</v>
          </cell>
          <cell r="C6">
            <v>588819.81</v>
          </cell>
          <cell r="D6">
            <v>46024.24540000001</v>
          </cell>
          <cell r="E6">
            <v>464365.1866</v>
          </cell>
          <cell r="F6">
            <v>98989.11540000001</v>
          </cell>
          <cell r="I6">
            <v>1053184.9966000002</v>
          </cell>
        </row>
        <row r="7">
          <cell r="B7">
            <v>27284.08</v>
          </cell>
          <cell r="C7">
            <v>233520</v>
          </cell>
          <cell r="D7">
            <v>13623.0778</v>
          </cell>
          <cell r="E7">
            <v>126019.12900000002</v>
          </cell>
          <cell r="F7">
            <v>40907.1578</v>
          </cell>
          <cell r="I7">
            <v>359539.129</v>
          </cell>
        </row>
        <row r="8">
          <cell r="B8">
            <v>35556.99</v>
          </cell>
          <cell r="C8">
            <v>326707.8</v>
          </cell>
          <cell r="D8">
            <v>19435.8273</v>
          </cell>
          <cell r="E8">
            <v>176015.9521</v>
          </cell>
          <cell r="F8">
            <v>54992.817299999995</v>
          </cell>
          <cell r="I8">
            <v>502723.7521</v>
          </cell>
        </row>
        <row r="9">
          <cell r="B9">
            <v>74961.93</v>
          </cell>
          <cell r="C9">
            <v>752550.45</v>
          </cell>
          <cell r="D9">
            <v>47587.3469</v>
          </cell>
          <cell r="E9">
            <v>411298.47109999997</v>
          </cell>
          <cell r="F9">
            <v>122549.2769</v>
          </cell>
          <cell r="I9">
            <v>1163848.9211</v>
          </cell>
        </row>
        <row r="10">
          <cell r="B10">
            <v>31582.89</v>
          </cell>
          <cell r="C10">
            <v>347806.55</v>
          </cell>
          <cell r="D10">
            <v>27007.641499999998</v>
          </cell>
          <cell r="E10">
            <v>273992.813</v>
          </cell>
          <cell r="F10">
            <v>58590.5315</v>
          </cell>
          <cell r="I10">
            <v>621799.363</v>
          </cell>
        </row>
        <row r="11">
          <cell r="B11">
            <v>36184.47</v>
          </cell>
          <cell r="C11">
            <v>360785.88</v>
          </cell>
          <cell r="D11">
            <v>39367.1253</v>
          </cell>
          <cell r="E11">
            <v>350030.1256</v>
          </cell>
          <cell r="F11">
            <v>75551.5953</v>
          </cell>
          <cell r="I11">
            <v>710816.0056</v>
          </cell>
        </row>
        <row r="12">
          <cell r="B12">
            <v>35637.73</v>
          </cell>
          <cell r="C12">
            <v>295149.62</v>
          </cell>
          <cell r="D12">
            <v>48312.3853</v>
          </cell>
          <cell r="E12">
            <v>356840.3622</v>
          </cell>
          <cell r="F12">
            <v>83950.1153</v>
          </cell>
          <cell r="I12">
            <v>651989.9822</v>
          </cell>
        </row>
        <row r="13">
          <cell r="B13">
            <v>115925.34</v>
          </cell>
          <cell r="C13">
            <v>1048182.7</v>
          </cell>
          <cell r="D13">
            <v>125137.8883</v>
          </cell>
          <cell r="E13">
            <v>1235814.1137999997</v>
          </cell>
          <cell r="F13">
            <v>241063.22830000002</v>
          </cell>
          <cell r="I13">
            <v>2283996.8137999997</v>
          </cell>
        </row>
        <row r="14">
          <cell r="B14">
            <v>107866.52</v>
          </cell>
          <cell r="C14">
            <v>1019348.86</v>
          </cell>
          <cell r="D14">
            <v>67146.53649999999</v>
          </cell>
          <cell r="E14">
            <v>705952.9746</v>
          </cell>
          <cell r="F14">
            <v>175013.0565</v>
          </cell>
          <cell r="I14">
            <v>1725301.8346</v>
          </cell>
        </row>
        <row r="15">
          <cell r="B15">
            <v>53606.92</v>
          </cell>
          <cell r="C15">
            <v>479010.62</v>
          </cell>
          <cell r="D15">
            <v>30111.1412</v>
          </cell>
          <cell r="E15">
            <v>286336.5817</v>
          </cell>
          <cell r="F15">
            <v>83718.0612</v>
          </cell>
          <cell r="I15">
            <v>765347.2017</v>
          </cell>
        </row>
        <row r="16">
          <cell r="B16">
            <v>47632.97</v>
          </cell>
          <cell r="C16">
            <v>399687.01</v>
          </cell>
          <cell r="D16">
            <v>50715.87930000001</v>
          </cell>
          <cell r="E16">
            <v>492788.78670000006</v>
          </cell>
          <cell r="F16">
            <v>98348.8493</v>
          </cell>
          <cell r="I16">
            <v>892475.7967000001</v>
          </cell>
        </row>
        <row r="17">
          <cell r="B17">
            <v>45874.24</v>
          </cell>
          <cell r="C17">
            <v>391925.93</v>
          </cell>
          <cell r="D17">
            <v>46243.90349999999</v>
          </cell>
          <cell r="E17">
            <v>434796.6025</v>
          </cell>
          <cell r="F17">
            <v>92118.14349999999</v>
          </cell>
          <cell r="I17">
            <v>826722.5325</v>
          </cell>
        </row>
        <row r="18">
          <cell r="B18">
            <v>113432.07</v>
          </cell>
          <cell r="C18">
            <v>1080158.44</v>
          </cell>
          <cell r="D18">
            <v>95122.06349999999</v>
          </cell>
          <cell r="E18">
            <v>985472.4437</v>
          </cell>
          <cell r="F18">
            <v>208554.1335</v>
          </cell>
          <cell r="I18">
            <v>2065630.8837</v>
          </cell>
        </row>
        <row r="19">
          <cell r="B19">
            <v>50978.55</v>
          </cell>
          <cell r="C19">
            <v>478887.23</v>
          </cell>
          <cell r="D19">
            <v>71173.57479999999</v>
          </cell>
          <cell r="E19">
            <v>495896.5365</v>
          </cell>
          <cell r="F19">
            <v>122152.12479999999</v>
          </cell>
          <cell r="I19">
            <v>974783.7664999999</v>
          </cell>
        </row>
        <row r="20">
          <cell r="B20">
            <v>59845.3</v>
          </cell>
          <cell r="C20">
            <v>616538.07</v>
          </cell>
          <cell r="D20">
            <v>38268.6394</v>
          </cell>
          <cell r="E20">
            <v>298843.00380000006</v>
          </cell>
          <cell r="F20">
            <v>98113.9394</v>
          </cell>
          <cell r="I20">
            <v>915381.0738</v>
          </cell>
        </row>
        <row r="21">
          <cell r="B21">
            <v>52298.24</v>
          </cell>
          <cell r="C21">
            <v>494400.03</v>
          </cell>
          <cell r="D21">
            <v>43144.324400000005</v>
          </cell>
          <cell r="E21">
            <v>261780.17380000002</v>
          </cell>
          <cell r="F21">
            <v>95442.5644</v>
          </cell>
          <cell r="I21">
            <v>756180.2038</v>
          </cell>
        </row>
        <row r="22">
          <cell r="B22">
            <v>169692.85</v>
          </cell>
          <cell r="C22">
            <v>1546565.58</v>
          </cell>
          <cell r="D22">
            <v>104998.0159</v>
          </cell>
          <cell r="E22">
            <v>960070.8581000001</v>
          </cell>
          <cell r="F22">
            <v>274690.8659</v>
          </cell>
          <cell r="I22">
            <v>2506636.4381</v>
          </cell>
        </row>
        <row r="23">
          <cell r="B23">
            <v>44081.65</v>
          </cell>
          <cell r="C23">
            <v>386336.49</v>
          </cell>
          <cell r="D23">
            <v>8093.5553</v>
          </cell>
          <cell r="E23">
            <v>71503.27130000001</v>
          </cell>
          <cell r="F23">
            <v>52175.2053</v>
          </cell>
          <cell r="I23">
            <v>457839.7613</v>
          </cell>
        </row>
        <row r="24">
          <cell r="B24">
            <v>12423.04</v>
          </cell>
          <cell r="C24">
            <v>131291.53</v>
          </cell>
          <cell r="D24">
            <v>5277.246300000001</v>
          </cell>
          <cell r="E24">
            <v>38137.826199999996</v>
          </cell>
          <cell r="F24">
            <v>17700.2863</v>
          </cell>
          <cell r="I24">
            <v>169429.35619999998</v>
          </cell>
        </row>
        <row r="25">
          <cell r="B25">
            <v>40075.87</v>
          </cell>
          <cell r="C25">
            <v>349957.97</v>
          </cell>
          <cell r="D25">
            <v>19265.1748</v>
          </cell>
          <cell r="E25">
            <v>159629.69900000002</v>
          </cell>
          <cell r="F25">
            <v>59341.0448</v>
          </cell>
          <cell r="I25">
            <v>509587.669</v>
          </cell>
        </row>
        <row r="26">
          <cell r="B26">
            <v>59326.21</v>
          </cell>
          <cell r="C26">
            <v>555660.22</v>
          </cell>
          <cell r="D26">
            <v>29322.402599999998</v>
          </cell>
          <cell r="E26">
            <v>297480.7519</v>
          </cell>
          <cell r="F26">
            <v>88648.6126</v>
          </cell>
          <cell r="I26">
            <v>853140.9719</v>
          </cell>
        </row>
        <row r="27">
          <cell r="B27">
            <v>19113.52</v>
          </cell>
          <cell r="C27">
            <v>168672.92</v>
          </cell>
          <cell r="D27">
            <v>15239.124600000001</v>
          </cell>
          <cell r="E27">
            <v>147733.5502</v>
          </cell>
          <cell r="F27">
            <v>34352.6446</v>
          </cell>
          <cell r="I27">
            <v>316406.4702</v>
          </cell>
        </row>
        <row r="28">
          <cell r="B28">
            <v>43964.68</v>
          </cell>
          <cell r="C28">
            <v>409384.48</v>
          </cell>
          <cell r="D28">
            <v>42296.1078</v>
          </cell>
          <cell r="E28">
            <v>399952.3948</v>
          </cell>
          <cell r="F28">
            <v>86260.78779999999</v>
          </cell>
          <cell r="I28">
            <v>809336.8748</v>
          </cell>
        </row>
        <row r="29">
          <cell r="B29">
            <v>5727.96</v>
          </cell>
          <cell r="C29">
            <v>32826.4</v>
          </cell>
          <cell r="D29">
            <v>2734.328</v>
          </cell>
          <cell r="E29">
            <v>23826.3917</v>
          </cell>
          <cell r="F29">
            <v>8462.288</v>
          </cell>
          <cell r="I29">
            <v>56652.7917</v>
          </cell>
        </row>
        <row r="30">
          <cell r="B30">
            <v>54868.77</v>
          </cell>
          <cell r="C30">
            <v>512619.3</v>
          </cell>
          <cell r="D30">
            <v>20017.4455</v>
          </cell>
          <cell r="E30">
            <v>181421.9882</v>
          </cell>
          <cell r="F30">
            <v>74886.21549999999</v>
          </cell>
          <cell r="I30">
            <v>694041.2882</v>
          </cell>
        </row>
        <row r="31">
          <cell r="B31">
            <v>40134.51</v>
          </cell>
          <cell r="C31">
            <v>246261.54</v>
          </cell>
          <cell r="D31">
            <v>21162.778299999998</v>
          </cell>
          <cell r="E31">
            <v>174972.7848</v>
          </cell>
          <cell r="F31">
            <v>61297.2883</v>
          </cell>
          <cell r="I31">
            <v>421234.3248</v>
          </cell>
        </row>
        <row r="32">
          <cell r="B32">
            <v>9859.33</v>
          </cell>
          <cell r="C32">
            <v>77862.55</v>
          </cell>
          <cell r="D32">
            <v>4996.7265</v>
          </cell>
          <cell r="E32">
            <v>52641.328</v>
          </cell>
          <cell r="F32">
            <v>14856.056499999999</v>
          </cell>
          <cell r="I32">
            <v>130503.878</v>
          </cell>
        </row>
        <row r="33">
          <cell r="B33">
            <v>10081.85</v>
          </cell>
          <cell r="C33">
            <v>83230.11</v>
          </cell>
          <cell r="D33">
            <v>5625.360699999999</v>
          </cell>
          <cell r="E33">
            <v>44794.8108</v>
          </cell>
          <cell r="F33">
            <v>15707.2107</v>
          </cell>
          <cell r="I33">
            <v>128024.92079999999</v>
          </cell>
        </row>
        <row r="34">
          <cell r="B34">
            <v>28666.56</v>
          </cell>
          <cell r="C34">
            <v>282093.94</v>
          </cell>
          <cell r="D34">
            <v>11746.763500000001</v>
          </cell>
          <cell r="E34">
            <v>125114.5669</v>
          </cell>
          <cell r="F34">
            <v>40413.3235</v>
          </cell>
          <cell r="I34">
            <v>407208.50690000004</v>
          </cell>
        </row>
        <row r="35">
          <cell r="B35">
            <v>1549629.0000000002</v>
          </cell>
          <cell r="C35">
            <v>14355244.91</v>
          </cell>
          <cell r="D35">
            <v>1168682.662</v>
          </cell>
          <cell r="E35">
            <v>10808401.593899999</v>
          </cell>
          <cell r="F35">
            <v>2718311.6620000005</v>
          </cell>
          <cell r="I35">
            <v>25163646.5039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:L2"/>
    </sheetView>
  </sheetViews>
  <sheetFormatPr defaultColWidth="9.00390625" defaultRowHeight="14.25"/>
  <sheetData>
    <row r="1" ht="18.75">
      <c r="A1" s="1" t="s">
        <v>0</v>
      </c>
    </row>
    <row r="2" spans="1:12" ht="20.25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1</v>
      </c>
    </row>
    <row r="4" spans="1:12" ht="14.25">
      <c r="A4" s="30" t="s">
        <v>2</v>
      </c>
      <c r="B4" s="32" t="s">
        <v>3</v>
      </c>
      <c r="C4" s="33"/>
      <c r="D4" s="33"/>
      <c r="E4" s="33"/>
      <c r="F4" s="34"/>
      <c r="G4" s="32" t="s">
        <v>4</v>
      </c>
      <c r="H4" s="33"/>
      <c r="I4" s="33"/>
      <c r="J4" s="33"/>
      <c r="K4" s="6"/>
      <c r="L4" s="30" t="s">
        <v>5</v>
      </c>
    </row>
    <row r="5" spans="1:12" ht="14.25">
      <c r="A5" s="31"/>
      <c r="B5" s="7" t="s">
        <v>6</v>
      </c>
      <c r="C5" s="8" t="s">
        <v>7</v>
      </c>
      <c r="D5" s="7" t="s">
        <v>8</v>
      </c>
      <c r="E5" s="7" t="s">
        <v>9</v>
      </c>
      <c r="F5" s="9" t="s">
        <v>10</v>
      </c>
      <c r="G5" s="7" t="s">
        <v>6</v>
      </c>
      <c r="H5" s="7" t="s">
        <v>11</v>
      </c>
      <c r="I5" s="8" t="s">
        <v>7</v>
      </c>
      <c r="J5" s="5" t="s">
        <v>9</v>
      </c>
      <c r="K5" s="7" t="s">
        <v>10</v>
      </c>
      <c r="L5" s="31"/>
    </row>
    <row r="6" spans="1:12" ht="14.25">
      <c r="A6" s="10" t="s">
        <v>12</v>
      </c>
      <c r="B6" s="11">
        <v>115.53441851</v>
      </c>
      <c r="C6" s="11">
        <v>14.962267</v>
      </c>
      <c r="D6" s="11">
        <v>27.771483</v>
      </c>
      <c r="E6" s="11">
        <f aca="true" t="shared" si="0" ref="E6:E15">SUM(B6:D6)</f>
        <v>158.26816850999998</v>
      </c>
      <c r="F6" s="11">
        <v>158.26816851000004</v>
      </c>
      <c r="G6" s="11">
        <v>73.24656506000001</v>
      </c>
      <c r="H6" s="11">
        <v>26.935711920000003</v>
      </c>
      <c r="I6" s="11">
        <v>13.0433325</v>
      </c>
      <c r="J6" s="11">
        <f aca="true" t="shared" si="1" ref="J6:J12">SUM(G6:I6)</f>
        <v>113.22560948000002</v>
      </c>
      <c r="K6" s="11">
        <v>113.22560948000002</v>
      </c>
      <c r="L6" s="11">
        <f aca="true" t="shared" si="2" ref="L6:L12">E6+J6</f>
        <v>271.49377799</v>
      </c>
    </row>
    <row r="7" spans="1:12" ht="14.25">
      <c r="A7" s="10" t="s">
        <v>13</v>
      </c>
      <c r="B7" s="11">
        <v>81.908623</v>
      </c>
      <c r="C7" s="11">
        <v>13.590315</v>
      </c>
      <c r="D7" s="11">
        <v>22.086065</v>
      </c>
      <c r="E7" s="11">
        <f t="shared" si="0"/>
        <v>117.58500300000001</v>
      </c>
      <c r="F7" s="11">
        <f aca="true" t="shared" si="3" ref="F7:F15">F6+E7</f>
        <v>275.85317151000004</v>
      </c>
      <c r="G7" s="11">
        <v>50.01589833</v>
      </c>
      <c r="H7" s="11">
        <v>20.83198898</v>
      </c>
      <c r="I7" s="11">
        <v>11.6712645</v>
      </c>
      <c r="J7" s="11">
        <f t="shared" si="1"/>
        <v>82.51915181000001</v>
      </c>
      <c r="K7" s="11">
        <f aca="true" t="shared" si="4" ref="K7:K12">K6+J7</f>
        <v>195.74476129000004</v>
      </c>
      <c r="L7" s="11">
        <f t="shared" si="2"/>
        <v>200.10415481</v>
      </c>
    </row>
    <row r="8" spans="1:12" ht="14.25">
      <c r="A8" s="10" t="s">
        <v>14</v>
      </c>
      <c r="B8" s="11">
        <v>134.43828</v>
      </c>
      <c r="C8" s="11">
        <v>19.609024</v>
      </c>
      <c r="D8" s="11">
        <v>33.470064</v>
      </c>
      <c r="E8" s="11">
        <f t="shared" si="0"/>
        <v>187.517368</v>
      </c>
      <c r="F8" s="11">
        <f t="shared" si="3"/>
        <v>463.37053951000007</v>
      </c>
      <c r="G8" s="11">
        <v>86.4867353</v>
      </c>
      <c r="H8" s="11">
        <v>38.1552276</v>
      </c>
      <c r="I8" s="11">
        <v>16.5780525</v>
      </c>
      <c r="J8" s="11">
        <f t="shared" si="1"/>
        <v>141.22001540000002</v>
      </c>
      <c r="K8" s="11">
        <f t="shared" si="4"/>
        <v>336.96477669000006</v>
      </c>
      <c r="L8" s="11">
        <f t="shared" si="2"/>
        <v>328.7373834</v>
      </c>
    </row>
    <row r="9" spans="1:12" ht="14.25">
      <c r="A9" s="10" t="s">
        <v>15</v>
      </c>
      <c r="B9" s="11">
        <v>127.774077</v>
      </c>
      <c r="C9" s="11">
        <v>18.166412</v>
      </c>
      <c r="D9" s="11">
        <v>31.081463</v>
      </c>
      <c r="E9" s="11">
        <f t="shared" si="0"/>
        <v>177.021952</v>
      </c>
      <c r="F9" s="11">
        <f t="shared" si="3"/>
        <v>640.3924915100001</v>
      </c>
      <c r="G9" s="11">
        <v>84.54631356</v>
      </c>
      <c r="H9" s="11">
        <v>37.697813939999996</v>
      </c>
      <c r="I9" s="11">
        <v>16.0246995</v>
      </c>
      <c r="J9" s="11">
        <f t="shared" si="1"/>
        <v>138.268827</v>
      </c>
      <c r="K9" s="11">
        <f t="shared" si="4"/>
        <v>475.23360369000005</v>
      </c>
      <c r="L9" s="11">
        <f t="shared" si="2"/>
        <v>315.290779</v>
      </c>
    </row>
    <row r="10" spans="1:12" ht="14.25">
      <c r="A10" s="10" t="s">
        <v>16</v>
      </c>
      <c r="B10" s="11">
        <v>127.71083654</v>
      </c>
      <c r="C10" s="11">
        <v>17.00108397</v>
      </c>
      <c r="D10" s="11">
        <v>31.775935999999998</v>
      </c>
      <c r="E10" s="11">
        <f t="shared" si="0"/>
        <v>176.48785651</v>
      </c>
      <c r="F10" s="11">
        <f t="shared" si="3"/>
        <v>816.8803480200002</v>
      </c>
      <c r="G10" s="11">
        <v>85.81187237</v>
      </c>
      <c r="H10" s="11">
        <v>31.290136459999996</v>
      </c>
      <c r="I10" s="11">
        <v>14.353214999999999</v>
      </c>
      <c r="J10" s="11">
        <f t="shared" si="1"/>
        <v>131.45522383</v>
      </c>
      <c r="K10" s="11">
        <f t="shared" si="4"/>
        <v>606.68882752</v>
      </c>
      <c r="L10" s="11">
        <f t="shared" si="2"/>
        <v>307.94308034</v>
      </c>
    </row>
    <row r="11" spans="1:12" ht="14.25">
      <c r="A11" s="10" t="s">
        <v>17</v>
      </c>
      <c r="B11" s="11">
        <v>122.233327</v>
      </c>
      <c r="C11" s="11">
        <v>15.71741062</v>
      </c>
      <c r="D11" s="11">
        <v>30.183588</v>
      </c>
      <c r="E11" s="11">
        <f t="shared" si="0"/>
        <v>168.13432562000003</v>
      </c>
      <c r="F11" s="11">
        <f t="shared" si="3"/>
        <v>985.0146736400002</v>
      </c>
      <c r="G11" s="11">
        <v>83.46548073</v>
      </c>
      <c r="H11" s="11">
        <v>96.23245106</v>
      </c>
      <c r="I11" s="11">
        <v>12.7029455</v>
      </c>
      <c r="J11" s="11">
        <f t="shared" si="1"/>
        <v>192.40087728999998</v>
      </c>
      <c r="K11" s="11">
        <f t="shared" si="4"/>
        <v>799.0897048100001</v>
      </c>
      <c r="L11" s="11">
        <f t="shared" si="2"/>
        <v>360.53520291</v>
      </c>
    </row>
    <row r="12" spans="1:12" ht="14.25">
      <c r="A12" s="10" t="s">
        <v>18</v>
      </c>
      <c r="B12" s="11">
        <v>128.839014</v>
      </c>
      <c r="C12" s="11">
        <v>13.055399000000001</v>
      </c>
      <c r="D12" s="11">
        <v>32.42031</v>
      </c>
      <c r="E12" s="11">
        <f t="shared" si="0"/>
        <v>174.314723</v>
      </c>
      <c r="F12" s="11">
        <f t="shared" si="3"/>
        <v>1159.3293966400001</v>
      </c>
      <c r="G12" s="11">
        <v>86.9263964</v>
      </c>
      <c r="H12" s="11">
        <v>98.93383292</v>
      </c>
      <c r="I12" s="11">
        <v>11.9148145</v>
      </c>
      <c r="J12" s="11">
        <f t="shared" si="1"/>
        <v>197.77504382</v>
      </c>
      <c r="K12" s="11">
        <f t="shared" si="4"/>
        <v>996.8647486300001</v>
      </c>
      <c r="L12" s="11">
        <f t="shared" si="2"/>
        <v>372.08976682</v>
      </c>
    </row>
    <row r="13" spans="1:12" ht="14.25">
      <c r="A13" s="10" t="s">
        <v>19</v>
      </c>
      <c r="B13" s="11">
        <v>122.551833</v>
      </c>
      <c r="C13" s="11">
        <v>13.043626</v>
      </c>
      <c r="D13" s="11">
        <v>34.691733</v>
      </c>
      <c r="E13" s="11">
        <f t="shared" si="0"/>
        <v>170.287192</v>
      </c>
      <c r="F13" s="11">
        <f t="shared" si="3"/>
        <v>1329.6165886400001</v>
      </c>
      <c r="G13" s="11">
        <v>82.60365897999996</v>
      </c>
      <c r="H13" s="11">
        <v>50.945307340000014</v>
      </c>
      <c r="I13" s="11">
        <v>11.524238</v>
      </c>
      <c r="J13" s="11">
        <f>SUM(G13:I13)</f>
        <v>145.07320431999997</v>
      </c>
      <c r="K13" s="11">
        <f>K12+J13</f>
        <v>1141.9379529500002</v>
      </c>
      <c r="L13" s="11">
        <f>E13+J13</f>
        <v>315.36039631999995</v>
      </c>
    </row>
    <row r="14" spans="1:12" ht="14.25">
      <c r="A14" s="10" t="s">
        <v>20</v>
      </c>
      <c r="B14" s="11">
        <v>128.324648</v>
      </c>
      <c r="C14" s="11">
        <v>14.219606</v>
      </c>
      <c r="D14" s="11">
        <v>32.15702</v>
      </c>
      <c r="E14" s="11">
        <f t="shared" si="0"/>
        <v>174.701274</v>
      </c>
      <c r="F14" s="11">
        <f t="shared" si="3"/>
        <v>1504.3178626400002</v>
      </c>
      <c r="G14" s="11">
        <v>80.21056278000002</v>
      </c>
      <c r="H14" s="11">
        <v>55.78982547999999</v>
      </c>
      <c r="I14" s="11">
        <v>11.816377499999994</v>
      </c>
      <c r="J14" s="11">
        <f>SUM(G14:I14)</f>
        <v>147.81676576</v>
      </c>
      <c r="K14" s="11">
        <f>K13+J14</f>
        <v>1289.7547187100001</v>
      </c>
      <c r="L14" s="11">
        <f>E14+J14</f>
        <v>322.51803976</v>
      </c>
    </row>
    <row r="15" spans="1:12" ht="14.25">
      <c r="A15" s="10" t="s">
        <v>21</v>
      </c>
      <c r="B15" s="11">
        <v>131.036131</v>
      </c>
      <c r="C15" s="11">
        <v>13.482651</v>
      </c>
      <c r="D15" s="11">
        <v>32.963725</v>
      </c>
      <c r="E15" s="11">
        <f t="shared" si="0"/>
        <v>177.482507</v>
      </c>
      <c r="F15" s="11">
        <f t="shared" si="3"/>
        <v>1681.80036964</v>
      </c>
      <c r="G15" s="11">
        <v>87.72016357999999</v>
      </c>
      <c r="H15" s="11">
        <v>49.511398379999996</v>
      </c>
      <c r="I15" s="11">
        <v>12.292989</v>
      </c>
      <c r="J15" s="11">
        <f>SUM(G15:I15)</f>
        <v>149.52455096</v>
      </c>
      <c r="K15" s="11">
        <f>K14+J15</f>
        <v>1439.27926967</v>
      </c>
      <c r="L15" s="11">
        <f>E15+J15</f>
        <v>327.00705796</v>
      </c>
    </row>
    <row r="16" spans="1:12" ht="14.25">
      <c r="A16" s="10" t="s">
        <v>22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</row>
    <row r="17" spans="1:12" ht="14.25">
      <c r="A17" s="10" t="s">
        <v>23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</row>
    <row r="18" spans="1:12" ht="14.25">
      <c r="A18" s="7" t="s">
        <v>24</v>
      </c>
      <c r="B18" s="11">
        <f>SUM(B6:B17)</f>
        <v>1220.3511880500002</v>
      </c>
      <c r="C18" s="11">
        <f>SUM(C6:C17)</f>
        <v>152.84779459000003</v>
      </c>
      <c r="D18" s="11">
        <f>SUM(D6:D17)</f>
        <v>308.60138700000005</v>
      </c>
      <c r="E18" s="11">
        <f>SUM(B18:D18)</f>
        <v>1681.8003696400006</v>
      </c>
      <c r="F18" s="11"/>
      <c r="G18" s="11">
        <f>SUM(G6:G17)</f>
        <v>801.03364709</v>
      </c>
      <c r="H18" s="11">
        <f>SUM(H6:H17)</f>
        <v>506.32369408</v>
      </c>
      <c r="I18" s="11">
        <f>SUM(I6:I17)</f>
        <v>131.92192849999998</v>
      </c>
      <c r="J18" s="11">
        <f>SUM(G18:I18)</f>
        <v>1439.2792696699998</v>
      </c>
      <c r="K18" s="11"/>
      <c r="L18" s="11">
        <f>E18+J18</f>
        <v>3121.0796393100004</v>
      </c>
    </row>
  </sheetData>
  <sheetProtection/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00390625" defaultRowHeight="14.25"/>
  <sheetData>
    <row r="1" ht="18.75">
      <c r="A1" s="1" t="s">
        <v>25</v>
      </c>
    </row>
    <row r="2" spans="1:8" ht="20.25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4.25">
      <c r="A3" s="13"/>
      <c r="B3" s="13"/>
      <c r="C3" s="13"/>
      <c r="D3" s="14"/>
      <c r="E3" s="14"/>
      <c r="F3" s="13"/>
      <c r="G3" s="13" t="s">
        <v>27</v>
      </c>
      <c r="H3" s="13"/>
    </row>
    <row r="4" spans="1:8" ht="14.25">
      <c r="A4" s="36" t="s">
        <v>28</v>
      </c>
      <c r="B4" s="32" t="s">
        <v>29</v>
      </c>
      <c r="C4" s="33"/>
      <c r="D4" s="33"/>
      <c r="E4" s="34"/>
      <c r="F4" s="36" t="s">
        <v>30</v>
      </c>
      <c r="G4" s="36"/>
      <c r="H4" s="36"/>
    </row>
    <row r="5" spans="1:8" ht="14.25">
      <c r="A5" s="36"/>
      <c r="B5" s="7" t="s">
        <v>31</v>
      </c>
      <c r="C5" s="7" t="s">
        <v>32</v>
      </c>
      <c r="D5" s="15" t="s">
        <v>33</v>
      </c>
      <c r="E5" s="15" t="s">
        <v>34</v>
      </c>
      <c r="F5" s="7" t="s">
        <v>31</v>
      </c>
      <c r="G5" s="7" t="s">
        <v>32</v>
      </c>
      <c r="H5" s="15" t="s">
        <v>33</v>
      </c>
    </row>
    <row r="6" spans="1:8" ht="14.25">
      <c r="A6" s="16" t="s">
        <v>35</v>
      </c>
      <c r="B6" s="17">
        <f>SUM(B7:B9)</f>
        <v>177.482507</v>
      </c>
      <c r="C6" s="17">
        <f>SUM(C7:C9)</f>
        <v>154.95999999999998</v>
      </c>
      <c r="D6" s="18">
        <f aca="true" t="shared" si="0" ref="D6:D16">(B6-C6)/C6</f>
        <v>0.14534400490449162</v>
      </c>
      <c r="E6" s="18">
        <f>(B6-'[1]上月'!B2)/'[1]上月'!B2</f>
        <v>0.015919935420734173</v>
      </c>
      <c r="F6" s="17">
        <f>SUM(F7:F9)</f>
        <v>1681.8003696400006</v>
      </c>
      <c r="G6" s="17">
        <v>1435.52</v>
      </c>
      <c r="H6" s="18">
        <f aca="true" t="shared" si="1" ref="H6:H16">(F6-G6)/G6</f>
        <v>0.171561782239189</v>
      </c>
    </row>
    <row r="7" spans="1:8" ht="14.25">
      <c r="A7" s="19" t="s">
        <v>36</v>
      </c>
      <c r="B7" s="17">
        <v>131.036131</v>
      </c>
      <c r="C7" s="11">
        <v>115.47</v>
      </c>
      <c r="D7" s="18">
        <f t="shared" si="0"/>
        <v>0.13480671170000877</v>
      </c>
      <c r="E7" s="18">
        <f>(B7-'[1]上月'!B3)/'[1]上月'!B3</f>
        <v>0.021129868986665877</v>
      </c>
      <c r="F7" s="17">
        <v>1220.3511880500002</v>
      </c>
      <c r="G7" s="17">
        <v>1050.4045805</v>
      </c>
      <c r="H7" s="18">
        <f t="shared" si="1"/>
        <v>0.1617915712716184</v>
      </c>
    </row>
    <row r="8" spans="1:8" ht="14.25">
      <c r="A8" s="19" t="s">
        <v>37</v>
      </c>
      <c r="B8" s="17">
        <v>13.482651</v>
      </c>
      <c r="C8" s="11">
        <v>14.29</v>
      </c>
      <c r="D8" s="18">
        <f>(B8-C8)/C8</f>
        <v>-0.05649748075577317</v>
      </c>
      <c r="E8" s="18">
        <f>(B8-'[1]上月'!B5)/'[1]上月'!B5</f>
        <v>-0.05182668211763392</v>
      </c>
      <c r="F8" s="17">
        <v>152.84779459000003</v>
      </c>
      <c r="G8" s="17">
        <v>149.45102699999998</v>
      </c>
      <c r="H8" s="18">
        <f>(F8-G8)/G8</f>
        <v>0.02272829874899457</v>
      </c>
    </row>
    <row r="9" spans="1:8" ht="14.25">
      <c r="A9" s="19" t="s">
        <v>38</v>
      </c>
      <c r="B9" s="11">
        <v>32.963725</v>
      </c>
      <c r="C9" s="11">
        <v>25.2</v>
      </c>
      <c r="D9" s="18">
        <f>(B9-C9)/C9</f>
        <v>0.3080843253968253</v>
      </c>
      <c r="E9" s="18">
        <f>(B9-'[1]上月'!B4)/'[1]上月'!B4</f>
        <v>0.025086435248042067</v>
      </c>
      <c r="F9" s="17">
        <v>308.60138700000005</v>
      </c>
      <c r="G9" s="17">
        <v>235.68509</v>
      </c>
      <c r="H9" s="18">
        <f>(F9-G9)/G9</f>
        <v>0.309380186077957</v>
      </c>
    </row>
    <row r="10" spans="1:8" ht="14.25">
      <c r="A10" s="16" t="s">
        <v>39</v>
      </c>
      <c r="B10" s="17">
        <f>SUM(B11:B13)</f>
        <v>149.52455096</v>
      </c>
      <c r="C10" s="17">
        <f>SUM(C11:C13)</f>
        <v>116.87</v>
      </c>
      <c r="D10" s="18">
        <f t="shared" si="0"/>
        <v>0.27940918079917854</v>
      </c>
      <c r="E10" s="18">
        <f>(B10-'[1]上月'!B6)/'[1]上月'!B6</f>
        <v>0.01155339308920345</v>
      </c>
      <c r="F10" s="17">
        <f>SUM(F11:F13)</f>
        <v>1439.2792696699998</v>
      </c>
      <c r="G10" s="17">
        <f>SUM(G11:G13)</f>
        <v>1080.8359634299998</v>
      </c>
      <c r="H10" s="18">
        <f t="shared" si="1"/>
        <v>0.33163525120175613</v>
      </c>
    </row>
    <row r="11" spans="1:8" ht="14.25">
      <c r="A11" s="19" t="s">
        <v>36</v>
      </c>
      <c r="B11" s="11">
        <v>87.72016357999999</v>
      </c>
      <c r="C11" s="11">
        <v>69.5</v>
      </c>
      <c r="D11" s="18">
        <f t="shared" si="0"/>
        <v>0.2621606270503596</v>
      </c>
      <c r="E11" s="18">
        <f>(B11-'[1]上月'!B7)/'[1]上月'!B7</f>
        <v>0.0936235894591235</v>
      </c>
      <c r="F11" s="17">
        <v>801.03364709</v>
      </c>
      <c r="G11" s="17">
        <v>671.9848859099998</v>
      </c>
      <c r="H11" s="18">
        <f t="shared" si="1"/>
        <v>0.1920411662313548</v>
      </c>
    </row>
    <row r="12" spans="1:8" ht="14.25">
      <c r="A12" s="19" t="s">
        <v>40</v>
      </c>
      <c r="B12" s="11">
        <v>49.511398379999996</v>
      </c>
      <c r="C12" s="11">
        <v>34.22</v>
      </c>
      <c r="D12" s="18">
        <f t="shared" si="0"/>
        <v>0.44685559263588537</v>
      </c>
      <c r="E12" s="18">
        <f>(B12-'[1]上月'!B8)/'[1]上月'!B8</f>
        <v>-0.11253713461159219</v>
      </c>
      <c r="F12" s="17">
        <v>506.32369408</v>
      </c>
      <c r="G12" s="11">
        <v>271.30329502</v>
      </c>
      <c r="H12" s="18">
        <f t="shared" si="1"/>
        <v>0.8662644478485774</v>
      </c>
    </row>
    <row r="13" spans="1:8" ht="14.25">
      <c r="A13" s="19" t="s">
        <v>41</v>
      </c>
      <c r="B13" s="11">
        <v>12.292989</v>
      </c>
      <c r="C13" s="11">
        <v>13.15</v>
      </c>
      <c r="D13" s="18">
        <f t="shared" si="0"/>
        <v>-0.06517193916349809</v>
      </c>
      <c r="E13" s="18">
        <f>(B13-'[1]上月'!B9)/'[1]上月'!B9</f>
        <v>0.040334823426215534</v>
      </c>
      <c r="F13" s="11">
        <v>131.92192849999998</v>
      </c>
      <c r="G13" s="11">
        <v>137.54778249999998</v>
      </c>
      <c r="H13" s="18">
        <f t="shared" si="1"/>
        <v>-0.04090108831816321</v>
      </c>
    </row>
    <row r="14" spans="1:8" ht="14.25">
      <c r="A14" s="16" t="s">
        <v>42</v>
      </c>
      <c r="B14" s="17">
        <f>B6+B10</f>
        <v>327.00705796</v>
      </c>
      <c r="C14" s="17">
        <f>SUM(C15:C18)</f>
        <v>271.83</v>
      </c>
      <c r="D14" s="18">
        <f t="shared" si="0"/>
        <v>0.2029836955450098</v>
      </c>
      <c r="E14" s="18">
        <f>(B14-'[1]上月'!B10)/'[1]上月'!B10</f>
        <v>0.013918657707768697</v>
      </c>
      <c r="F14" s="17">
        <f>SUM(F15:F18)</f>
        <v>3121.07963931</v>
      </c>
      <c r="G14" s="17">
        <f>G6+G10</f>
        <v>2516.35596343</v>
      </c>
      <c r="H14" s="18">
        <f t="shared" si="1"/>
        <v>0.24031722247106563</v>
      </c>
    </row>
    <row r="15" spans="1:8" ht="14.25">
      <c r="A15" s="19" t="s">
        <v>36</v>
      </c>
      <c r="B15" s="17">
        <f>B7+B11</f>
        <v>218.75629458</v>
      </c>
      <c r="C15" s="17">
        <f>C7+C11</f>
        <v>184.97</v>
      </c>
      <c r="D15" s="18">
        <f t="shared" si="0"/>
        <v>0.1826582396064227</v>
      </c>
      <c r="E15" s="18">
        <f>(B15-'[1]上月'!B11)/'[1]上月'!B11</f>
        <v>0.04901370738192994</v>
      </c>
      <c r="F15" s="17">
        <f>F7+F11</f>
        <v>2021.3848351400002</v>
      </c>
      <c r="G15" s="17">
        <f>G7+G11</f>
        <v>1722.3894664099998</v>
      </c>
      <c r="H15" s="18">
        <f t="shared" si="1"/>
        <v>0.17359335653230654</v>
      </c>
    </row>
    <row r="16" spans="1:8" ht="14.25">
      <c r="A16" s="19" t="s">
        <v>40</v>
      </c>
      <c r="B16" s="17">
        <f>B12</f>
        <v>49.511398379999996</v>
      </c>
      <c r="C16" s="17">
        <f>C12</f>
        <v>34.22</v>
      </c>
      <c r="D16" s="18">
        <f t="shared" si="0"/>
        <v>0.44685559263588537</v>
      </c>
      <c r="E16" s="18">
        <f>(B16-'[1]上月'!B12)/'[1]上月'!B12</f>
        <v>-0.11253713461159219</v>
      </c>
      <c r="F16" s="17">
        <f>F12</f>
        <v>506.32369408</v>
      </c>
      <c r="G16" s="17">
        <f>G12</f>
        <v>271.30329502</v>
      </c>
      <c r="H16" s="18">
        <f t="shared" si="1"/>
        <v>0.8662644478485774</v>
      </c>
    </row>
    <row r="17" spans="1:8" ht="14.25">
      <c r="A17" s="19" t="s">
        <v>41</v>
      </c>
      <c r="B17" s="17">
        <f>B8+B13</f>
        <v>25.775640000000003</v>
      </c>
      <c r="C17" s="17">
        <f>C8+C13</f>
        <v>27.439999999999998</v>
      </c>
      <c r="D17" s="18">
        <f>(B17-C17)/C17</f>
        <v>-0.060654518950437136</v>
      </c>
      <c r="E17" s="18">
        <f>(B17-'[1]上月'!B14)/'[1]上月'!B14</f>
        <v>-0.009999372599079678</v>
      </c>
      <c r="F17" s="17">
        <f>F8+F13</f>
        <v>284.76972309</v>
      </c>
      <c r="G17" s="17">
        <f>G8+G13</f>
        <v>286.9988095</v>
      </c>
      <c r="H17" s="18">
        <f>(F17-G17)/G17</f>
        <v>-0.007766883820470968</v>
      </c>
    </row>
    <row r="18" spans="1:8" ht="14.25">
      <c r="A18" s="19" t="s">
        <v>43</v>
      </c>
      <c r="B18" s="17">
        <f>B9</f>
        <v>32.963725</v>
      </c>
      <c r="C18" s="17">
        <f>C9</f>
        <v>25.2</v>
      </c>
      <c r="D18" s="18">
        <f>(B18-C18)/C18</f>
        <v>0.3080843253968253</v>
      </c>
      <c r="E18" s="18">
        <f>(B18-'[1]上月'!B13)/'[1]上月'!B13</f>
        <v>0.025086435248042067</v>
      </c>
      <c r="F18" s="17">
        <f>F9</f>
        <v>308.60138700000005</v>
      </c>
      <c r="G18" s="17">
        <f>G9</f>
        <v>235.68509</v>
      </c>
      <c r="H18" s="18">
        <f>(F18-G18)/G18</f>
        <v>0.309380186077957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A1" sqref="A1:N38"/>
    </sheetView>
  </sheetViews>
  <sheetFormatPr defaultColWidth="9.00390625" defaultRowHeight="14.25"/>
  <sheetData>
    <row r="1" spans="1:14" ht="2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20"/>
      <c r="B2" s="21"/>
      <c r="C2" s="22"/>
      <c r="D2" s="21"/>
      <c r="E2" s="22"/>
      <c r="F2" s="21"/>
      <c r="G2" s="22"/>
      <c r="H2" s="21"/>
      <c r="I2" s="22"/>
      <c r="J2" s="21"/>
      <c r="K2" s="22"/>
      <c r="L2" s="21"/>
      <c r="M2" s="41" t="s">
        <v>45</v>
      </c>
      <c r="N2" s="41"/>
    </row>
    <row r="3" spans="1:14" ht="14.25">
      <c r="A3" s="36" t="s">
        <v>46</v>
      </c>
      <c r="B3" s="36" t="s">
        <v>47</v>
      </c>
      <c r="C3" s="37"/>
      <c r="D3" s="37"/>
      <c r="E3" s="37"/>
      <c r="F3" s="36" t="s">
        <v>48</v>
      </c>
      <c r="G3" s="37"/>
      <c r="H3" s="37"/>
      <c r="I3" s="37"/>
      <c r="J3" s="36" t="s">
        <v>49</v>
      </c>
      <c r="K3" s="37"/>
      <c r="L3" s="37"/>
      <c r="M3" s="37"/>
      <c r="N3" s="42" t="s">
        <v>50</v>
      </c>
    </row>
    <row r="4" spans="1:14" ht="14.25">
      <c r="A4" s="36"/>
      <c r="B4" s="32" t="s">
        <v>51</v>
      </c>
      <c r="C4" s="33"/>
      <c r="D4" s="36" t="s">
        <v>52</v>
      </c>
      <c r="E4" s="37"/>
      <c r="F4" s="32" t="s">
        <v>51</v>
      </c>
      <c r="G4" s="33"/>
      <c r="H4" s="36" t="s">
        <v>52</v>
      </c>
      <c r="I4" s="37"/>
      <c r="J4" s="32" t="s">
        <v>51</v>
      </c>
      <c r="K4" s="33"/>
      <c r="L4" s="36" t="s">
        <v>52</v>
      </c>
      <c r="M4" s="37"/>
      <c r="N4" s="43"/>
    </row>
    <row r="5" spans="1:14" ht="14.25">
      <c r="A5" s="36"/>
      <c r="B5" s="38" t="s">
        <v>53</v>
      </c>
      <c r="C5" s="23" t="s">
        <v>54</v>
      </c>
      <c r="D5" s="38" t="s">
        <v>55</v>
      </c>
      <c r="E5" s="23" t="s">
        <v>54</v>
      </c>
      <c r="F5" s="38" t="s">
        <v>53</v>
      </c>
      <c r="G5" s="23" t="s">
        <v>54</v>
      </c>
      <c r="H5" s="38" t="s">
        <v>55</v>
      </c>
      <c r="I5" s="23" t="s">
        <v>54</v>
      </c>
      <c r="J5" s="38" t="s">
        <v>53</v>
      </c>
      <c r="K5" s="23" t="s">
        <v>54</v>
      </c>
      <c r="L5" s="38" t="s">
        <v>55</v>
      </c>
      <c r="M5" s="23" t="s">
        <v>54</v>
      </c>
      <c r="N5" s="43"/>
    </row>
    <row r="6" spans="1:14" ht="14.25">
      <c r="A6" s="36"/>
      <c r="B6" s="38"/>
      <c r="C6" s="24" t="s">
        <v>56</v>
      </c>
      <c r="D6" s="38"/>
      <c r="E6" s="24" t="s">
        <v>56</v>
      </c>
      <c r="F6" s="38"/>
      <c r="G6" s="24" t="s">
        <v>56</v>
      </c>
      <c r="H6" s="38"/>
      <c r="I6" s="24" t="s">
        <v>56</v>
      </c>
      <c r="J6" s="38"/>
      <c r="K6" s="24" t="s">
        <v>56</v>
      </c>
      <c r="L6" s="38"/>
      <c r="M6" s="24" t="s">
        <v>56</v>
      </c>
      <c r="N6" s="44"/>
    </row>
    <row r="7" spans="1:14" ht="15">
      <c r="A7" s="7" t="s">
        <v>57</v>
      </c>
      <c r="B7" s="25">
        <v>49507.04</v>
      </c>
      <c r="C7" s="26">
        <f>(B7-'[2]与13年同期销量比较'!B4)/'[2]与13年同期销量比较'!B4*100</f>
        <v>12.43783015399068</v>
      </c>
      <c r="D7" s="25">
        <v>437409.65</v>
      </c>
      <c r="E7" s="26">
        <f>(D7-'[2]与13年同期销量比较'!C4)/'[2]与13年同期销量比较'!C4*100</f>
        <v>4.405096107019409</v>
      </c>
      <c r="F7" s="27">
        <v>23518.905400000003</v>
      </c>
      <c r="G7" s="26">
        <f>(F7-'[2]与13年同期销量比较'!D4)/'[2]与13年同期销量比较'!D4*100</f>
        <v>-51.248405078078086</v>
      </c>
      <c r="H7" s="25">
        <v>545887.8785999999</v>
      </c>
      <c r="I7" s="26">
        <f>(H7-'[2]与13年同期销量比较'!E4)/'[2]与13年同期销量比较'!E4*100</f>
        <v>18.55768618788689</v>
      </c>
      <c r="J7" s="25">
        <f>B7+F7</f>
        <v>73025.9454</v>
      </c>
      <c r="K7" s="26">
        <f>(J7-'[2]与13年同期销量比较'!F4)/'[2]与13年同期销量比较'!F4*100</f>
        <v>-20.858746811396568</v>
      </c>
      <c r="L7" s="25">
        <f aca="true" t="shared" si="0" ref="L7:L38">D7+H7</f>
        <v>983297.5286</v>
      </c>
      <c r="M7" s="26">
        <f>(L7-'[2]与13年同期销量比较'!I4)/'[2]与13年同期销量比较'!I4*100</f>
        <v>11.815223101148568</v>
      </c>
      <c r="N7" s="28">
        <f>RANK(L7,$L$7:$L$37)</f>
        <v>13</v>
      </c>
    </row>
    <row r="8" spans="1:14" ht="15">
      <c r="A8" s="7" t="s">
        <v>58</v>
      </c>
      <c r="B8" s="25">
        <v>40554.37</v>
      </c>
      <c r="C8" s="26">
        <f>(B8-'[2]与13年同期销量比较'!B5)/'[2]与13年同期销量比较'!B5*100</f>
        <v>56.28791644989114</v>
      </c>
      <c r="D8" s="25">
        <v>345539.05</v>
      </c>
      <c r="E8" s="26">
        <f>(D8-'[2]与13年同期销量比较'!C5)/'[2]与13年同期销量比较'!C5*100</f>
        <v>43.9454732015275</v>
      </c>
      <c r="F8" s="27">
        <v>28992.263099999996</v>
      </c>
      <c r="G8" s="26">
        <f>(F8-'[2]与13年同期销量比较'!D5)/'[2]与13年同期销量比较'!D5*100</f>
        <v>36.474629732136684</v>
      </c>
      <c r="H8" s="25">
        <v>538067.2011000001</v>
      </c>
      <c r="I8" s="26">
        <f>(H8-'[2]与13年同期销量比较'!E5)/'[2]与13年同期销量比较'!E5*100</f>
        <v>71.12062062643507</v>
      </c>
      <c r="J8" s="25">
        <f aca="true" t="shared" si="1" ref="J8:J38">B8+F8</f>
        <v>69546.6331</v>
      </c>
      <c r="K8" s="26">
        <f>(J8-'[2]与13年同期销量比较'!F5)/'[2]与13年同期销量比较'!F5*100</f>
        <v>47.36890999380712</v>
      </c>
      <c r="L8" s="25">
        <f t="shared" si="0"/>
        <v>883606.2511</v>
      </c>
      <c r="M8" s="26">
        <f>(L8-'[2]与13年同期销量比较'!I5)/'[2]与13年同期销量比较'!I5*100</f>
        <v>59.35593074606813</v>
      </c>
      <c r="N8" s="28">
        <f aca="true" t="shared" si="2" ref="N8:N37">RANK(L8,$L$7:$L$37)</f>
        <v>18</v>
      </c>
    </row>
    <row r="9" spans="1:14" ht="15">
      <c r="A9" s="7" t="s">
        <v>59</v>
      </c>
      <c r="B9" s="25">
        <v>90204.2</v>
      </c>
      <c r="C9" s="26">
        <f>(B9-'[2]与13年同期销量比较'!B6)/'[2]与13年同期销量比较'!B6*100</f>
        <v>70.30949004500529</v>
      </c>
      <c r="D9" s="25">
        <v>660162.58</v>
      </c>
      <c r="E9" s="26">
        <f>(D9-'[2]与13年同期销量比较'!C6)/'[2]与13年同期销量比较'!C6*100</f>
        <v>12.116231279650712</v>
      </c>
      <c r="F9" s="27">
        <v>91372.1536</v>
      </c>
      <c r="G9" s="26">
        <f>(F9-'[2]与13年同期销量比较'!D6)/'[2]与13年同期销量比较'!D6*100</f>
        <v>98.53047628674427</v>
      </c>
      <c r="H9" s="25">
        <v>689075.0343</v>
      </c>
      <c r="I9" s="26">
        <f>(H9-'[2]与13年同期销量比较'!E6)/'[2]与13年同期销量比较'!E6*100</f>
        <v>48.39076101834548</v>
      </c>
      <c r="J9" s="25">
        <f t="shared" si="1"/>
        <v>181576.3536</v>
      </c>
      <c r="K9" s="26">
        <f>(J9-'[2]与13年同期销量比较'!F6)/'[2]与13年同期销量比较'!F6*100</f>
        <v>83.4306255453213</v>
      </c>
      <c r="L9" s="25">
        <f t="shared" si="0"/>
        <v>1349237.6143</v>
      </c>
      <c r="M9" s="26">
        <f>(L9-'[2]与13年同期销量比较'!I6)/'[2]与13年同期销量比较'!I6*100</f>
        <v>28.110219824223403</v>
      </c>
      <c r="N9" s="28">
        <f t="shared" si="2"/>
        <v>5</v>
      </c>
    </row>
    <row r="10" spans="1:14" ht="15">
      <c r="A10" s="7" t="s">
        <v>60</v>
      </c>
      <c r="B10" s="25">
        <v>35827.47</v>
      </c>
      <c r="C10" s="26">
        <f>(B10-'[2]与13年同期销量比较'!B7)/'[2]与13年同期销量比较'!B7*100</f>
        <v>31.312728888054863</v>
      </c>
      <c r="D10" s="25">
        <v>333718.5</v>
      </c>
      <c r="E10" s="26">
        <f>(D10-'[2]与13年同期销量比较'!C7)/'[2]与13年同期销量比较'!C7*100</f>
        <v>42.90788797533402</v>
      </c>
      <c r="F10" s="27">
        <v>15472.8246</v>
      </c>
      <c r="G10" s="26">
        <f>(F10-'[2]与13年同期销量比较'!D7)/'[2]与13年同期销量比较'!D7*100</f>
        <v>13.578038877528842</v>
      </c>
      <c r="H10" s="25">
        <v>155289.2856</v>
      </c>
      <c r="I10" s="26">
        <f>(H10-'[2]与13年同期销量比较'!E7)/'[2]与13年同期销量比较'!E7*100</f>
        <v>23.22675678864594</v>
      </c>
      <c r="J10" s="25">
        <f t="shared" si="1"/>
        <v>51300.2946</v>
      </c>
      <c r="K10" s="26">
        <f>(J10-'[2]与13年同期销量比较'!F7)/'[2]与13年同期销量比较'!F7*100</f>
        <v>25.406646071118633</v>
      </c>
      <c r="L10" s="25">
        <f t="shared" si="0"/>
        <v>489007.7856</v>
      </c>
      <c r="M10" s="26">
        <f>(L10-'[2]与13年同期销量比较'!I7)/'[2]与13年同期销量比较'!I7*100</f>
        <v>36.00961513148684</v>
      </c>
      <c r="N10" s="28">
        <f t="shared" si="2"/>
        <v>26</v>
      </c>
    </row>
    <row r="11" spans="1:14" ht="15">
      <c r="A11" s="7" t="s">
        <v>61</v>
      </c>
      <c r="B11" s="25">
        <v>42107.09</v>
      </c>
      <c r="C11" s="26">
        <f>(B11-'[2]与13年同期销量比较'!B8)/'[2]与13年同期销量比较'!B8*100</f>
        <v>18.421413061116812</v>
      </c>
      <c r="D11" s="25">
        <v>396646.31</v>
      </c>
      <c r="E11" s="26">
        <f>(D11-'[2]与13年同期销量比较'!C8)/'[2]与13年同期销量比较'!C8*100</f>
        <v>21.407052418093482</v>
      </c>
      <c r="F11" s="27">
        <v>23516.454499999996</v>
      </c>
      <c r="G11" s="26">
        <f>(F11-'[2]与13年同期销量比较'!D8)/'[2]与13年同期销量比较'!D8*100</f>
        <v>20.995387214620884</v>
      </c>
      <c r="H11" s="25">
        <v>238351.25609999997</v>
      </c>
      <c r="I11" s="26">
        <f>(H11-'[2]与13年同期销量比较'!E8)/'[2]与13年同期销量比较'!E8*100</f>
        <v>35.41457649508119</v>
      </c>
      <c r="J11" s="25">
        <f t="shared" si="1"/>
        <v>65623.54449999999</v>
      </c>
      <c r="K11" s="26">
        <f>(J11-'[2]与13年同期销量比较'!F8)/'[2]与13年同期销量比较'!F8*100</f>
        <v>19.33111944784832</v>
      </c>
      <c r="L11" s="25">
        <f t="shared" si="0"/>
        <v>634997.5660999999</v>
      </c>
      <c r="M11" s="26">
        <f>(L11-'[2]与13年同期销量比较'!I8)/'[2]与13年同期销量比较'!I8*100</f>
        <v>26.311431168203192</v>
      </c>
      <c r="N11" s="28">
        <f t="shared" si="2"/>
        <v>23</v>
      </c>
    </row>
    <row r="12" spans="1:14" ht="15">
      <c r="A12" s="7" t="s">
        <v>62</v>
      </c>
      <c r="B12" s="25">
        <v>87516.47</v>
      </c>
      <c r="C12" s="26">
        <f>(B12-'[2]与13年同期销量比较'!B9)/'[2]与13年同期销量比较'!B9*100</f>
        <v>16.74788789456196</v>
      </c>
      <c r="D12" s="25">
        <v>877320.05</v>
      </c>
      <c r="E12" s="26">
        <f>(D12-'[2]与13年同期销量比较'!C9)/'[2]与13年同期销量比较'!C9*100</f>
        <v>16.579566193867816</v>
      </c>
      <c r="F12" s="27">
        <v>38896.38130000001</v>
      </c>
      <c r="G12" s="26">
        <f>(F12-'[2]与13年同期销量比较'!D9)/'[2]与13年同期销量比较'!D9*100</f>
        <v>-18.263185838586832</v>
      </c>
      <c r="H12" s="25">
        <v>400407.5388999999</v>
      </c>
      <c r="I12" s="26">
        <f>(H12-'[2]与13年同期销量比较'!E9)/'[2]与13年同期销量比较'!E9*100</f>
        <v>-2.6479388972375006</v>
      </c>
      <c r="J12" s="25">
        <f t="shared" si="1"/>
        <v>126412.85130000001</v>
      </c>
      <c r="K12" s="26">
        <f>(J12-'[2]与13年同期销量比较'!F9)/'[2]与13年同期销量比较'!F9*100</f>
        <v>3.1526700913565424</v>
      </c>
      <c r="L12" s="25">
        <f t="shared" si="0"/>
        <v>1277727.5888999999</v>
      </c>
      <c r="M12" s="26">
        <f>(L12-'[2]与13年同期销量比较'!I9)/'[2]与13年同期销量比较'!I9*100</f>
        <v>9.78466068365374</v>
      </c>
      <c r="N12" s="28">
        <f t="shared" si="2"/>
        <v>6</v>
      </c>
    </row>
    <row r="13" spans="1:14" ht="15">
      <c r="A13" s="7" t="s">
        <v>63</v>
      </c>
      <c r="B13" s="25">
        <v>45716.5</v>
      </c>
      <c r="C13" s="26">
        <f>(B13-'[2]与13年同期销量比较'!B10)/'[2]与13年同期销量比较'!B10*100</f>
        <v>44.750844523727885</v>
      </c>
      <c r="D13" s="25">
        <v>381267.21</v>
      </c>
      <c r="E13" s="26">
        <f>(D13-'[2]与13年同期销量比较'!C10)/'[2]与13年同期销量比较'!C10*100</f>
        <v>9.62048012034277</v>
      </c>
      <c r="F13" s="27">
        <v>29781.815700000003</v>
      </c>
      <c r="G13" s="26">
        <f>(F13-'[2]与13年同期销量比较'!D10)/'[2]与13年同期销量比较'!D10*100</f>
        <v>10.271812146203159</v>
      </c>
      <c r="H13" s="25">
        <v>301805.4771000001</v>
      </c>
      <c r="I13" s="26">
        <f>(H13-'[2]与13年同期销量比较'!E10)/'[2]与13年同期销量比较'!E10*100</f>
        <v>10.150873592439831</v>
      </c>
      <c r="J13" s="25">
        <f t="shared" si="1"/>
        <v>75498.3157</v>
      </c>
      <c r="K13" s="26">
        <f>(J13-'[2]与13年同期销量比较'!F10)/'[2]与13年同期销量比较'!F10*100</f>
        <v>28.85753681889711</v>
      </c>
      <c r="L13" s="25">
        <f t="shared" si="0"/>
        <v>683072.6871000001</v>
      </c>
      <c r="M13" s="26">
        <f>(L13-'[2]与13年同期销量比较'!I10)/'[2]与13年同期销量比较'!I10*100</f>
        <v>9.854195379740215</v>
      </c>
      <c r="N13" s="28">
        <f t="shared" si="2"/>
        <v>21</v>
      </c>
    </row>
    <row r="14" spans="1:14" ht="15">
      <c r="A14" s="7" t="s">
        <v>64</v>
      </c>
      <c r="B14" s="25">
        <v>42218.58</v>
      </c>
      <c r="C14" s="26">
        <f>(B14-'[2]与13年同期销量比较'!B11)/'[2]与13年同期销量比较'!B11*100</f>
        <v>16.675966236343935</v>
      </c>
      <c r="D14" s="25">
        <v>421043.56</v>
      </c>
      <c r="E14" s="26">
        <f>(D14-'[2]与13年同期销量比较'!C11)/'[2]与13年同期销量比较'!C11*100</f>
        <v>16.701784448992292</v>
      </c>
      <c r="F14" s="27">
        <v>57677.983900000014</v>
      </c>
      <c r="G14" s="26">
        <f>(F14-'[2]与13年同期销量比较'!D11)/'[2]与13年同期销量比较'!D11*100</f>
        <v>46.51307013265715</v>
      </c>
      <c r="H14" s="25">
        <v>576231.3442999999</v>
      </c>
      <c r="I14" s="26">
        <f>(H14-'[2]与13年同期销量比较'!E11)/'[2]与13年同期销量比较'!E11*100</f>
        <v>64.62335729310719</v>
      </c>
      <c r="J14" s="25">
        <f t="shared" si="1"/>
        <v>99896.56390000001</v>
      </c>
      <c r="K14" s="26">
        <f>(J14-'[2]与13年同期销量比较'!F11)/'[2]与13年同期销量比较'!F11*100</f>
        <v>32.22297094234886</v>
      </c>
      <c r="L14" s="25">
        <f t="shared" si="0"/>
        <v>997274.9042999998</v>
      </c>
      <c r="M14" s="26">
        <f>(L14-'[2]与13年同期销量比较'!I11)/'[2]与13年同期销量比较'!I11*100</f>
        <v>40.3000068151532</v>
      </c>
      <c r="N14" s="28">
        <f t="shared" si="2"/>
        <v>12</v>
      </c>
    </row>
    <row r="15" spans="1:14" ht="15">
      <c r="A15" s="7" t="s">
        <v>65</v>
      </c>
      <c r="B15" s="25">
        <v>44386.32</v>
      </c>
      <c r="C15" s="26">
        <f>(B15-'[2]与13年同期销量比较'!B12)/'[2]与13年同期销量比较'!B12*100</f>
        <v>24.548673554684868</v>
      </c>
      <c r="D15" s="25">
        <v>391378.61</v>
      </c>
      <c r="E15" s="26">
        <f>(D15-'[2]与13年同期销量比较'!C12)/'[2]与13年同期销量比较'!C12*100</f>
        <v>32.60346057704563</v>
      </c>
      <c r="F15" s="27">
        <v>63188.09070000001</v>
      </c>
      <c r="G15" s="26">
        <f>(F15-'[2]与13年同期销量比较'!D12)/'[2]与13年同期销量比较'!D12*100</f>
        <v>30.790666425654635</v>
      </c>
      <c r="H15" s="25">
        <v>751101.4720000001</v>
      </c>
      <c r="I15" s="26">
        <f>(H15-'[2]与13年同期销量比较'!E12)/'[2]与13年同期销量比较'!E12*100</f>
        <v>110.48669140713032</v>
      </c>
      <c r="J15" s="25">
        <f t="shared" si="1"/>
        <v>107574.41070000001</v>
      </c>
      <c r="K15" s="26">
        <f>(J15-'[2]与13年同期销量比较'!F12)/'[2]与13年同期销量比较'!F12*100</f>
        <v>28.140873083470325</v>
      </c>
      <c r="L15" s="25">
        <f t="shared" si="0"/>
        <v>1142480.082</v>
      </c>
      <c r="M15" s="26">
        <f>(L15-'[2]与13年同期销量比较'!I12)/'[2]与13年同期销量比较'!I12*100</f>
        <v>75.22969879766352</v>
      </c>
      <c r="N15" s="28">
        <f t="shared" si="2"/>
        <v>8</v>
      </c>
    </row>
    <row r="16" spans="1:14" ht="15">
      <c r="A16" s="7" t="s">
        <v>66</v>
      </c>
      <c r="B16" s="25">
        <v>105454.46</v>
      </c>
      <c r="C16" s="26">
        <f>(B16-'[2]与13年同期销量比较'!B13)/'[2]与13年同期销量比较'!B13*100</f>
        <v>-9.032434151152794</v>
      </c>
      <c r="D16" s="25">
        <v>1162322.59</v>
      </c>
      <c r="E16" s="26">
        <f>(D16-'[2]与13年同期销量比较'!C13)/'[2]与13年同期销量比较'!C13*100</f>
        <v>10.889312521567103</v>
      </c>
      <c r="F16" s="27">
        <v>142316.34590000001</v>
      </c>
      <c r="G16" s="26">
        <f>(F16-'[2]与13年同期销量比较'!D13)/'[2]与13年同期销量比较'!D13*100</f>
        <v>13.727623051155488</v>
      </c>
      <c r="H16" s="25">
        <v>1482128.4090999998</v>
      </c>
      <c r="I16" s="26">
        <f>(H16-'[2]与13年同期销量比较'!E13)/'[2]与13年同期销量比较'!E13*100</f>
        <v>19.931338584781923</v>
      </c>
      <c r="J16" s="25">
        <f t="shared" si="1"/>
        <v>247770.80590000004</v>
      </c>
      <c r="K16" s="26">
        <f>(J16-'[2]与13年同期销量比较'!F13)/'[2]与13年同期销量比较'!F13*100</f>
        <v>2.782497209260189</v>
      </c>
      <c r="L16" s="25">
        <f t="shared" si="0"/>
        <v>2644450.9990999997</v>
      </c>
      <c r="M16" s="26">
        <f>(L16-'[2]与13年同期销量比较'!I13)/'[2]与13年同期销量比较'!I13*100</f>
        <v>15.781728902690295</v>
      </c>
      <c r="N16" s="28">
        <f t="shared" si="2"/>
        <v>2</v>
      </c>
    </row>
    <row r="17" spans="1:14" ht="15">
      <c r="A17" s="7" t="s">
        <v>67</v>
      </c>
      <c r="B17" s="25">
        <v>119351.5</v>
      </c>
      <c r="C17" s="26">
        <f>(B17-'[2]与13年同期销量比较'!B14)/'[2]与13年同期销量比较'!B14*100</f>
        <v>10.647400138615758</v>
      </c>
      <c r="D17" s="25">
        <v>1108094.16</v>
      </c>
      <c r="E17" s="26">
        <f>(D17-'[2]与13年同期销量比较'!C14)/'[2]与13年同期销量比较'!C14*100</f>
        <v>8.706077328619363</v>
      </c>
      <c r="F17" s="27">
        <v>94157.4358</v>
      </c>
      <c r="G17" s="26">
        <f>(F17-'[2]与13年同期销量比较'!D14)/'[2]与13年同期销量比较'!D14*100</f>
        <v>40.226794571898765</v>
      </c>
      <c r="H17" s="25">
        <v>891129.6477999998</v>
      </c>
      <c r="I17" s="26">
        <f>(H17-'[2]与13年同期销量比较'!E14)/'[2]与13年同期销量比较'!E14*100</f>
        <v>26.23073772086913</v>
      </c>
      <c r="J17" s="25">
        <f t="shared" si="1"/>
        <v>213508.9358</v>
      </c>
      <c r="K17" s="26">
        <f>(J17-'[2]与13年同期销量比较'!F14)/'[2]与13年同期销量比较'!F14*100</f>
        <v>21.996004223833438</v>
      </c>
      <c r="L17" s="25">
        <f t="shared" si="0"/>
        <v>1999223.8077999996</v>
      </c>
      <c r="M17" s="26">
        <f>(L17-'[2]与13年同期销量比较'!I14)/'[2]与13年同期销量比较'!I14*100</f>
        <v>15.876756617690996</v>
      </c>
      <c r="N17" s="28">
        <f t="shared" si="2"/>
        <v>4</v>
      </c>
    </row>
    <row r="18" spans="1:14" ht="15">
      <c r="A18" s="7" t="s">
        <v>68</v>
      </c>
      <c r="B18" s="25">
        <v>56510.37</v>
      </c>
      <c r="C18" s="26">
        <f>(B18-'[2]与13年同期销量比较'!B15)/'[2]与13年同期销量比较'!B15*100</f>
        <v>5.41618507461351</v>
      </c>
      <c r="D18" s="25">
        <v>571421.23</v>
      </c>
      <c r="E18" s="26">
        <f>(D18-'[2]与13年同期销量比较'!C15)/'[2]与13年同期销量比较'!C15*100</f>
        <v>19.29197519670858</v>
      </c>
      <c r="F18" s="27">
        <v>41594.2538</v>
      </c>
      <c r="G18" s="26">
        <f>(F18-'[2]与13年同期销量比较'!D15)/'[2]与13年同期销量比较'!D15*100</f>
        <v>38.135760194967304</v>
      </c>
      <c r="H18" s="25">
        <v>310061.1608</v>
      </c>
      <c r="I18" s="26">
        <f>(H18-'[2]与13年同期销量比较'!E15)/'[2]与13年同期销量比较'!E15*100</f>
        <v>8.285556445196619</v>
      </c>
      <c r="J18" s="25">
        <f t="shared" si="1"/>
        <v>98104.6238</v>
      </c>
      <c r="K18" s="26">
        <f>(J18-'[2]与13年同期销量比较'!F15)/'[2]与13年同期销量比较'!F15*100</f>
        <v>17.184538669177883</v>
      </c>
      <c r="L18" s="25">
        <f t="shared" si="0"/>
        <v>881482.3907999999</v>
      </c>
      <c r="M18" s="26">
        <f>(L18-'[2]与13年同期销量比较'!I15)/'[2]与13年同期销量比较'!I15*100</f>
        <v>15.174183539449656</v>
      </c>
      <c r="N18" s="28">
        <f t="shared" si="2"/>
        <v>19</v>
      </c>
    </row>
    <row r="19" spans="1:14" ht="15">
      <c r="A19" s="7" t="s">
        <v>69</v>
      </c>
      <c r="B19" s="25">
        <v>39289.12</v>
      </c>
      <c r="C19" s="26">
        <f>(B19-'[2]与13年同期销量比较'!B16)/'[2]与13年同期销量比较'!B16*100</f>
        <v>-17.516963565362392</v>
      </c>
      <c r="D19" s="25">
        <v>402991.23</v>
      </c>
      <c r="E19" s="26">
        <f>(D19-'[2]与13年同期销量比较'!C16)/'[2]与13年同期销量比较'!C16*100</f>
        <v>0.8267018735484978</v>
      </c>
      <c r="F19" s="27">
        <v>60319.8129</v>
      </c>
      <c r="G19" s="26">
        <f>(F19-'[2]与13年同期销量比较'!D16)/'[2]与13年同期销量比较'!D16*100</f>
        <v>18.93673881347846</v>
      </c>
      <c r="H19" s="25">
        <v>516485.0893</v>
      </c>
      <c r="I19" s="26">
        <f>(H19-'[2]与13年同期销量比较'!E16)/'[2]与13年同期销量比较'!E16*100</f>
        <v>4.8086123790851945</v>
      </c>
      <c r="J19" s="25">
        <f t="shared" si="1"/>
        <v>99608.9329</v>
      </c>
      <c r="K19" s="26">
        <f>(J19-'[2]与13年同期销量比较'!F16)/'[2]与13年同期销量比较'!F16*100</f>
        <v>1.2812387831364267</v>
      </c>
      <c r="L19" s="25">
        <f t="shared" si="0"/>
        <v>919476.3193</v>
      </c>
      <c r="M19" s="26">
        <f>(L19-'[2]与13年同期销量比较'!I16)/'[2]与13年同期销量比较'!I16*100</f>
        <v>3.0253506817592677</v>
      </c>
      <c r="N19" s="28">
        <f t="shared" si="2"/>
        <v>17</v>
      </c>
    </row>
    <row r="20" spans="1:14" ht="15">
      <c r="A20" s="7" t="s">
        <v>70</v>
      </c>
      <c r="B20" s="25">
        <v>49910.71</v>
      </c>
      <c r="C20" s="26">
        <f>(B20-'[2]与13年同期销量比较'!B17)/'[2]与13年同期销量比较'!B17*100</f>
        <v>8.798990457389596</v>
      </c>
      <c r="D20" s="25">
        <v>508523.97</v>
      </c>
      <c r="E20" s="26">
        <f>(D20-'[2]与13年同期销量比较'!C17)/'[2]与13年同期销量比较'!C17*100</f>
        <v>29.750019346767893</v>
      </c>
      <c r="F20" s="27">
        <v>61255.61</v>
      </c>
      <c r="G20" s="26">
        <f>(F20-'[2]与13年同期销量比较'!D17)/'[2]与13年同期销量比较'!D17*100</f>
        <v>32.46202280480066</v>
      </c>
      <c r="H20" s="25">
        <v>540641.1646</v>
      </c>
      <c r="I20" s="26">
        <f>(H20-'[2]与13年同期销量比较'!E17)/'[2]与13年同期销量比较'!E17*100</f>
        <v>24.343465770296593</v>
      </c>
      <c r="J20" s="25">
        <f t="shared" si="1"/>
        <v>111166.32</v>
      </c>
      <c r="K20" s="26">
        <f>(J20-'[2]与13年同期销量比较'!F17)/'[2]与13年同期销量比较'!F17*100</f>
        <v>20.677985656539004</v>
      </c>
      <c r="L20" s="25">
        <f t="shared" si="0"/>
        <v>1049165.1346</v>
      </c>
      <c r="M20" s="26">
        <f>(L20-'[2]与13年同期销量比较'!I17)/'[2]与13年同期销量比较'!I17*100</f>
        <v>26.90656095066576</v>
      </c>
      <c r="N20" s="28">
        <f t="shared" si="2"/>
        <v>10</v>
      </c>
    </row>
    <row r="21" spans="1:14" ht="15">
      <c r="A21" s="7" t="s">
        <v>71</v>
      </c>
      <c r="B21" s="25">
        <v>114164.89</v>
      </c>
      <c r="C21" s="26">
        <f>(B21-'[2]与13年同期销量比较'!B18)/'[2]与13年同期销量比较'!B18*100</f>
        <v>0.6460430458511357</v>
      </c>
      <c r="D21" s="25">
        <v>1181140.19</v>
      </c>
      <c r="E21" s="26">
        <f>(D21-'[2]与13年同期销量比较'!C18)/'[2]与13年同期销量比较'!C18*100</f>
        <v>9.348790534840425</v>
      </c>
      <c r="F21" s="27">
        <v>157697.5233</v>
      </c>
      <c r="G21" s="26">
        <f>(F21-'[2]与13年同期销量比较'!D18)/'[2]与13年同期销量比较'!D18*100</f>
        <v>65.78438008759136</v>
      </c>
      <c r="H21" s="25">
        <v>1245881.4957</v>
      </c>
      <c r="I21" s="26">
        <f>(H21-'[2]与13年同期销量比较'!E18)/'[2]与13年同期销量比较'!E18*100</f>
        <v>26.4247928660778</v>
      </c>
      <c r="J21" s="25">
        <f t="shared" si="1"/>
        <v>271862.4133</v>
      </c>
      <c r="K21" s="26">
        <f>(J21-'[2]与13年同期销量比较'!F18)/'[2]与13年同期销量比较'!F18*100</f>
        <v>30.355801986537955</v>
      </c>
      <c r="L21" s="25">
        <f t="shared" si="0"/>
        <v>2427021.6857000003</v>
      </c>
      <c r="M21" s="26">
        <f>(L21-'[2]与13年同期销量比较'!I18)/'[2]与13年同期销量比较'!I18*100</f>
        <v>17.49542015719042</v>
      </c>
      <c r="N21" s="28">
        <f t="shared" si="2"/>
        <v>3</v>
      </c>
    </row>
    <row r="22" spans="1:14" ht="15">
      <c r="A22" s="7" t="s">
        <v>72</v>
      </c>
      <c r="B22" s="25">
        <v>58383.39</v>
      </c>
      <c r="C22" s="26">
        <f>(B22-'[2]与13年同期销量比较'!B19)/'[2]与13年同期销量比较'!B19*100</f>
        <v>14.52540333140114</v>
      </c>
      <c r="D22" s="25">
        <v>526783.2</v>
      </c>
      <c r="E22" s="26">
        <f>(D22-'[2]与13年同期销量比较'!C19)/'[2]与13年同期销量比较'!C19*100</f>
        <v>10.001513299905694</v>
      </c>
      <c r="F22" s="27">
        <v>80204.935</v>
      </c>
      <c r="G22" s="26">
        <f>(F22-'[2]与13年同期销量比较'!D19)/'[2]与13年同期销量比较'!D19*100</f>
        <v>12.689204139848842</v>
      </c>
      <c r="H22" s="25">
        <v>686927.9557000002</v>
      </c>
      <c r="I22" s="26">
        <f>(H22-'[2]与13年同期销量比较'!E19)/'[2]与13年同期销量比较'!E19*100</f>
        <v>38.52243464902687</v>
      </c>
      <c r="J22" s="25">
        <f t="shared" si="1"/>
        <v>138588.325</v>
      </c>
      <c r="K22" s="26">
        <f>(J22-'[2]与13年同期销量比较'!F19)/'[2]与13年同期销量比较'!F19*100</f>
        <v>13.455517230593456</v>
      </c>
      <c r="L22" s="25">
        <f t="shared" si="0"/>
        <v>1213711.1557</v>
      </c>
      <c r="M22" s="26">
        <f>(L22-'[2]与13年同期销量比较'!I19)/'[2]与13年同期销量比较'!I19*100</f>
        <v>24.51080920826969</v>
      </c>
      <c r="N22" s="28">
        <f t="shared" si="2"/>
        <v>7</v>
      </c>
    </row>
    <row r="23" spans="1:14" ht="15">
      <c r="A23" s="7" t="s">
        <v>73</v>
      </c>
      <c r="B23" s="25">
        <v>85888.63</v>
      </c>
      <c r="C23" s="26">
        <f>(B23-'[2]与13年同期销量比较'!B20)/'[2]与13年同期销量比较'!B20*100</f>
        <v>43.517753273857764</v>
      </c>
      <c r="D23" s="25">
        <v>736361.59</v>
      </c>
      <c r="E23" s="26">
        <f>(D23-'[2]与13年同期销量比较'!C20)/'[2]与13年同期销量比较'!C20*100</f>
        <v>19.434893939315057</v>
      </c>
      <c r="F23" s="27">
        <v>42374.5158</v>
      </c>
      <c r="G23" s="26">
        <f>(F23-'[2]与13年同期销量比较'!D20)/'[2]与13年同期销量比较'!D20*100</f>
        <v>10.729089051438816</v>
      </c>
      <c r="H23" s="25">
        <v>296334.8757</v>
      </c>
      <c r="I23" s="26">
        <f>(H23-'[2]与13年同期销量比较'!E20)/'[2]与13年同期销量比较'!E20*100</f>
        <v>-0.8392795106820193</v>
      </c>
      <c r="J23" s="25">
        <f t="shared" si="1"/>
        <v>128263.1458</v>
      </c>
      <c r="K23" s="26">
        <f>(J23-'[2]与13年同期销量比较'!F20)/'[2]与13年同期销量比较'!F20*100</f>
        <v>30.728769616603525</v>
      </c>
      <c r="L23" s="25">
        <f t="shared" si="0"/>
        <v>1032696.4657</v>
      </c>
      <c r="M23" s="26">
        <f>(L23-'[2]与13年同期销量比较'!I20)/'[2]与13年同期销量比较'!I20*100</f>
        <v>12.816016766983317</v>
      </c>
      <c r="N23" s="28">
        <f t="shared" si="2"/>
        <v>11</v>
      </c>
    </row>
    <row r="24" spans="1:14" ht="15">
      <c r="A24" s="7" t="s">
        <v>74</v>
      </c>
      <c r="B24" s="25">
        <v>60759.25</v>
      </c>
      <c r="C24" s="26">
        <f>(B24-'[2]与13年同期销量比较'!B21)/'[2]与13年同期销量比较'!B21*100</f>
        <v>16.178383823241475</v>
      </c>
      <c r="D24" s="25">
        <v>602650.08</v>
      </c>
      <c r="E24" s="26">
        <f>(D24-'[2]与13年同期销量比较'!C21)/'[2]与13年同期销量比较'!C21*100</f>
        <v>21.895235321891047</v>
      </c>
      <c r="F24" s="27">
        <v>49320.2421</v>
      </c>
      <c r="G24" s="26">
        <f>(F24-'[2]与13年同期销量比较'!D21)/'[2]与13年同期销量比较'!D21*100</f>
        <v>14.314554198929574</v>
      </c>
      <c r="H24" s="25">
        <v>493103.7856</v>
      </c>
      <c r="I24" s="26">
        <f>(H24-'[2]与13年同期销量比较'!E21)/'[2]与13年同期销量比较'!E21*100</f>
        <v>88.36559638650525</v>
      </c>
      <c r="J24" s="25">
        <f t="shared" si="1"/>
        <v>110079.4921</v>
      </c>
      <c r="K24" s="26">
        <f>(J24-'[2]与13年同期销量比较'!F21)/'[2]与13年同期销量比较'!F21*100</f>
        <v>15.335849148663486</v>
      </c>
      <c r="L24" s="25">
        <f t="shared" si="0"/>
        <v>1095753.8656</v>
      </c>
      <c r="M24" s="26">
        <f>(L24-'[2]与13年同期销量比较'!I21)/'[2]与13年同期销量比较'!I21*100</f>
        <v>44.906446914843166</v>
      </c>
      <c r="N24" s="28">
        <f t="shared" si="2"/>
        <v>9</v>
      </c>
    </row>
    <row r="25" spans="1:14" ht="15">
      <c r="A25" s="7" t="s">
        <v>75</v>
      </c>
      <c r="B25" s="25">
        <v>175371.44</v>
      </c>
      <c r="C25" s="26">
        <f>(B25-'[2]与13年同期销量比较'!B22)/'[2]与13年同期销量比较'!B22*100</f>
        <v>3.34639320395644</v>
      </c>
      <c r="D25" s="25">
        <v>1679848.35</v>
      </c>
      <c r="E25" s="26">
        <f>(D25-'[2]与13年同期销量比较'!C22)/'[2]与13年同期销量比较'!C22*100</f>
        <v>8.617983726238108</v>
      </c>
      <c r="F25" s="27">
        <v>153905.73270000002</v>
      </c>
      <c r="G25" s="26">
        <f>(F25-'[2]与13年同期销量比较'!D22)/'[2]与13年同期销量比较'!D22*100</f>
        <v>46.57965808285338</v>
      </c>
      <c r="H25" s="25">
        <v>1299625.4763</v>
      </c>
      <c r="I25" s="26">
        <f>(H25-'[2]与13年同期销量比较'!E22)/'[2]与13年同期销量比较'!E22*100</f>
        <v>35.36766222359727</v>
      </c>
      <c r="J25" s="25">
        <f t="shared" si="1"/>
        <v>329277.1727</v>
      </c>
      <c r="K25" s="26">
        <f>(J25-'[2]与13年同期销量比较'!F22)/'[2]与13年同期销量比较'!F22*100</f>
        <v>19.87190459397071</v>
      </c>
      <c r="L25" s="25">
        <f t="shared" si="0"/>
        <v>2979473.8263</v>
      </c>
      <c r="M25" s="26">
        <f>(L25-'[2]与13年同期销量比较'!I22)/'[2]与13年同期销量比较'!I22*100</f>
        <v>18.86342115725426</v>
      </c>
      <c r="N25" s="28">
        <f t="shared" si="2"/>
        <v>1</v>
      </c>
    </row>
    <row r="26" spans="1:14" ht="15">
      <c r="A26" s="7" t="s">
        <v>76</v>
      </c>
      <c r="B26" s="25">
        <v>64148.28</v>
      </c>
      <c r="C26" s="26">
        <f>(B26-'[2]与13年同期销量比较'!B23)/'[2]与13年同期销量比较'!B23*100</f>
        <v>45.521503845704494</v>
      </c>
      <c r="D26" s="25">
        <v>580073.61</v>
      </c>
      <c r="E26" s="26">
        <f>(D26-'[2]与13年同期销量比较'!C23)/'[2]与13年同期销量比较'!C23*100</f>
        <v>50.14724858115266</v>
      </c>
      <c r="F26" s="27">
        <v>11692.565700000001</v>
      </c>
      <c r="G26" s="26">
        <f>(F26-'[2]与13年同期销量比较'!D23)/'[2]与13年同期销量比较'!D23*100</f>
        <v>44.467607455527</v>
      </c>
      <c r="H26" s="25">
        <v>88283.5113</v>
      </c>
      <c r="I26" s="26">
        <f>(H26-'[2]与13年同期销量比较'!E23)/'[2]与13年同期销量比较'!E23*100</f>
        <v>23.467793423879318</v>
      </c>
      <c r="J26" s="25">
        <f t="shared" si="1"/>
        <v>75840.8457</v>
      </c>
      <c r="K26" s="26">
        <f>(J26-'[2]与13年同期销量比较'!F23)/'[2]与13年同期销量比较'!F23*100</f>
        <v>45.35802066120476</v>
      </c>
      <c r="L26" s="25">
        <f t="shared" si="0"/>
        <v>668357.1213</v>
      </c>
      <c r="M26" s="26">
        <f>(L26-'[2]与13年同期销量比较'!I23)/'[2]与13年同期销量比较'!I23*100</f>
        <v>45.98057613044627</v>
      </c>
      <c r="N26" s="28">
        <f t="shared" si="2"/>
        <v>22</v>
      </c>
    </row>
    <row r="27" spans="1:14" ht="15">
      <c r="A27" s="7" t="s">
        <v>77</v>
      </c>
      <c r="B27" s="25">
        <v>13039.47</v>
      </c>
      <c r="C27" s="26">
        <f>(B27-'[2]与13年同期销量比较'!B24)/'[2]与13年同期销量比较'!B24*100</f>
        <v>4.961989979908286</v>
      </c>
      <c r="D27" s="25">
        <v>138026.63</v>
      </c>
      <c r="E27" s="26">
        <f>(D27-'[2]与13年同期销量比较'!C24)/'[2]与13年同期销量比较'!C24*100</f>
        <v>5.129881569664095</v>
      </c>
      <c r="F27" s="27">
        <v>6247.347400000001</v>
      </c>
      <c r="G27" s="26">
        <f>(F27-'[2]与13年同期销量比较'!D24)/'[2]与13年同期销量比较'!D24*100</f>
        <v>18.38271410602912</v>
      </c>
      <c r="H27" s="25">
        <v>70847.78169999999</v>
      </c>
      <c r="I27" s="26">
        <f>(H27-'[2]与13年同期销量比较'!E24)/'[2]与13年同期销量比较'!E24*100</f>
        <v>85.76775018183915</v>
      </c>
      <c r="J27" s="25">
        <f t="shared" si="1"/>
        <v>19286.8174</v>
      </c>
      <c r="K27" s="26">
        <f>(J27-'[2]与13年同期销量比较'!F24)/'[2]与13年同期销量比较'!F24*100</f>
        <v>8.963307559607102</v>
      </c>
      <c r="L27" s="25">
        <f t="shared" si="0"/>
        <v>208874.4117</v>
      </c>
      <c r="M27" s="26">
        <f>(L27-'[2]与13年同期销量比较'!I24)/'[2]与13年同期销量比较'!I24*100</f>
        <v>23.281122223847547</v>
      </c>
      <c r="N27" s="28">
        <f t="shared" si="2"/>
        <v>29</v>
      </c>
    </row>
    <row r="28" spans="1:14" ht="15">
      <c r="A28" s="7" t="s">
        <v>78</v>
      </c>
      <c r="B28" s="25">
        <v>54766.52</v>
      </c>
      <c r="C28" s="26">
        <f>(B28-'[2]与13年同期销量比较'!B25)/'[2]与13年同期销量比较'!B25*100</f>
        <v>36.6570956538186</v>
      </c>
      <c r="D28" s="25">
        <v>508842.25</v>
      </c>
      <c r="E28" s="26">
        <f>(D28-'[2]与13年同期销量比较'!C25)/'[2]与13年同期销量比较'!C25*100</f>
        <v>45.400960578208874</v>
      </c>
      <c r="F28" s="27">
        <v>38899.5516</v>
      </c>
      <c r="G28" s="26">
        <f>(F28-'[2]与13年同期销量比较'!D25)/'[2]与13年同期销量比较'!D25*100</f>
        <v>101.91642174977824</v>
      </c>
      <c r="H28" s="25">
        <v>234140.4934</v>
      </c>
      <c r="I28" s="26">
        <f>(H28-'[2]与13年同期销量比较'!E25)/'[2]与13年同期销量比较'!E25*100</f>
        <v>46.67727551124429</v>
      </c>
      <c r="J28" s="25">
        <f t="shared" si="1"/>
        <v>93666.0716</v>
      </c>
      <c r="K28" s="26">
        <f>(J28-'[2]与13年同期销量比较'!F25)/'[2]与13年同期销量比较'!F25*100</f>
        <v>57.84365090922699</v>
      </c>
      <c r="L28" s="25">
        <f t="shared" si="0"/>
        <v>742982.7434</v>
      </c>
      <c r="M28" s="26">
        <f>(L28-'[2]与13年同期销量比较'!I25)/'[2]与13年同期销量比较'!I25*100</f>
        <v>45.80076964146478</v>
      </c>
      <c r="N28" s="28">
        <f t="shared" si="2"/>
        <v>20</v>
      </c>
    </row>
    <row r="29" spans="1:14" ht="15">
      <c r="A29" s="7" t="s">
        <v>79</v>
      </c>
      <c r="B29" s="25">
        <v>63453.78</v>
      </c>
      <c r="C29" s="26">
        <f>(B29-'[2]与13年同期销量比较'!B26)/'[2]与13年同期销量比较'!B26*100</f>
        <v>6.957413932223211</v>
      </c>
      <c r="D29" s="25">
        <v>645558.17</v>
      </c>
      <c r="E29" s="26">
        <f>(D29-'[2]与13年同期销量比较'!C26)/'[2]与13年同期销量比较'!C26*100</f>
        <v>16.17858301967344</v>
      </c>
      <c r="F29" s="27">
        <v>31911.241899999997</v>
      </c>
      <c r="G29" s="26">
        <f>(F29-'[2]与13年同期销量比较'!D26)/'[2]与13年同期销量比较'!D26*100</f>
        <v>8.828878503973613</v>
      </c>
      <c r="H29" s="25">
        <v>328961.26469999994</v>
      </c>
      <c r="I29" s="26">
        <f>(H29-'[2]与13年同期销量比较'!E26)/'[2]与13年同期销量比较'!E26*100</f>
        <v>10.582369648770532</v>
      </c>
      <c r="J29" s="25">
        <f t="shared" si="1"/>
        <v>95365.02189999999</v>
      </c>
      <c r="K29" s="26">
        <f>(J29-'[2]与13年同期销量比较'!F26)/'[2]与13年同期销量比较'!F26*100</f>
        <v>7.576440401053722</v>
      </c>
      <c r="L29" s="25">
        <f t="shared" si="0"/>
        <v>974519.4347</v>
      </c>
      <c r="M29" s="26">
        <f>(L29-'[2]与13年同期销量比较'!I26)/'[2]与13年同期销量比较'!I26*100</f>
        <v>14.227245765688911</v>
      </c>
      <c r="N29" s="28">
        <f t="shared" si="2"/>
        <v>14</v>
      </c>
    </row>
    <row r="30" spans="1:14" ht="15">
      <c r="A30" s="7" t="s">
        <v>80</v>
      </c>
      <c r="B30" s="25">
        <v>18824.64</v>
      </c>
      <c r="C30" s="26">
        <f>(B30-'[2]与13年同期销量比较'!B27)/'[2]与13年同期销量比较'!B27*100</f>
        <v>-1.5113908897994772</v>
      </c>
      <c r="D30" s="25">
        <v>167239.13</v>
      </c>
      <c r="E30" s="26">
        <f>(D30-'[2]与13年同期销量比较'!C27)/'[2]与13年同期销量比较'!C27*100</f>
        <v>-0.8500416071530675</v>
      </c>
      <c r="F30" s="27">
        <v>17817.9614</v>
      </c>
      <c r="G30" s="26">
        <f>(F30-'[2]与13年同期销量比较'!D27)/'[2]与13年同期销量比较'!D27*100</f>
        <v>16.922473355195212</v>
      </c>
      <c r="H30" s="25">
        <v>184238.84269999998</v>
      </c>
      <c r="I30" s="26">
        <f>(H30-'[2]与13年同期销量比较'!E27)/'[2]与13年同期销量比较'!E27*100</f>
        <v>24.71022489514368</v>
      </c>
      <c r="J30" s="25">
        <f t="shared" si="1"/>
        <v>36642.6014</v>
      </c>
      <c r="K30" s="26">
        <f>(J30-'[2]与13年同期销量比较'!F27)/'[2]与13年同期销量比较'!F27*100</f>
        <v>6.666027686264364</v>
      </c>
      <c r="L30" s="25">
        <f t="shared" si="0"/>
        <v>351477.9727</v>
      </c>
      <c r="M30" s="26">
        <f>(L30-'[2]与13年同期销量比较'!I27)/'[2]与13年同期销量比较'!I27*100</f>
        <v>11.084319002020207</v>
      </c>
      <c r="N30" s="28">
        <f t="shared" si="2"/>
        <v>27</v>
      </c>
    </row>
    <row r="31" spans="1:14" ht="15">
      <c r="A31" s="7" t="s">
        <v>81</v>
      </c>
      <c r="B31" s="25">
        <v>53973.83</v>
      </c>
      <c r="C31" s="26">
        <f>(B31-'[2]与13年同期销量比较'!B28)/'[2]与13年同期销量比较'!B28*100</f>
        <v>22.76634334652271</v>
      </c>
      <c r="D31" s="25">
        <v>471189.6</v>
      </c>
      <c r="E31" s="26">
        <f>(D31-'[2]与13年同期销量比较'!C28)/'[2]与13年同期销量比较'!C28*100</f>
        <v>15.097084286145874</v>
      </c>
      <c r="F31" s="27">
        <v>42691.4501</v>
      </c>
      <c r="G31" s="26">
        <f>(F31-'[2]与13年同期销量比较'!D28)/'[2]与13年同期销量比较'!D28*100</f>
        <v>0.9347013722146885</v>
      </c>
      <c r="H31" s="25">
        <v>463017.79740000004</v>
      </c>
      <c r="I31" s="26">
        <f>(H31-'[2]与13年同期销量比较'!E28)/'[2]与13年同期销量比较'!E28*100</f>
        <v>15.768227274032572</v>
      </c>
      <c r="J31" s="25">
        <f t="shared" si="1"/>
        <v>96665.2801</v>
      </c>
      <c r="K31" s="26">
        <f>(J31-'[2]与13年同期销量比较'!F28)/'[2]与13年同期销量比较'!F28*100</f>
        <v>12.061670853416452</v>
      </c>
      <c r="L31" s="25">
        <f t="shared" si="0"/>
        <v>934207.3974</v>
      </c>
      <c r="M31" s="26">
        <f>(L31-'[2]与13年同期销量比较'!I28)/'[2]与13年同期销量比较'!I28*100</f>
        <v>15.428744999522914</v>
      </c>
      <c r="N31" s="28">
        <f t="shared" si="2"/>
        <v>16</v>
      </c>
    </row>
    <row r="32" spans="1:14" ht="15">
      <c r="A32" s="7" t="s">
        <v>82</v>
      </c>
      <c r="B32" s="25">
        <v>6686.28</v>
      </c>
      <c r="C32" s="26">
        <f>(B32-'[2]与13年同期销量比较'!B29)/'[2]与13年同期销量比较'!B29*100</f>
        <v>16.730563760920113</v>
      </c>
      <c r="D32" s="25">
        <v>58142.89</v>
      </c>
      <c r="E32" s="26">
        <f>(D32-'[2]与13年同期销量比较'!C29)/'[2]与13年同期销量比较'!C29*100</f>
        <v>77.12234664782004</v>
      </c>
      <c r="F32" s="27">
        <v>4026.6141000000002</v>
      </c>
      <c r="G32" s="26">
        <f>(F32-'[2]与13年同期销量比较'!D29)/'[2]与13年同期销量比较'!D29*100</f>
        <v>47.261561158719815</v>
      </c>
      <c r="H32" s="25">
        <v>31442.001399999997</v>
      </c>
      <c r="I32" s="26">
        <f>(H32-'[2]与13年同期销量比较'!E29)/'[2]与13年同期销量比较'!E29*100</f>
        <v>31.96291656701001</v>
      </c>
      <c r="J32" s="25">
        <f t="shared" si="1"/>
        <v>10712.8941</v>
      </c>
      <c r="K32" s="26">
        <f>(J32-'[2]与13年同期销量比较'!F29)/'[2]与13年同期销量比较'!F29*100</f>
        <v>26.595716194012763</v>
      </c>
      <c r="L32" s="25">
        <f t="shared" si="0"/>
        <v>89584.8914</v>
      </c>
      <c r="M32" s="26">
        <f>(L32-'[2]与13年同期销量比较'!I29)/'[2]与13年同期销量比较'!I29*100</f>
        <v>58.12970325344089</v>
      </c>
      <c r="N32" s="28">
        <f t="shared" si="2"/>
        <v>31</v>
      </c>
    </row>
    <row r="33" spans="1:14" ht="15">
      <c r="A33" s="7" t="s">
        <v>83</v>
      </c>
      <c r="B33" s="25">
        <v>64806.33</v>
      </c>
      <c r="C33" s="26">
        <f>(B33-'[2]与13年同期销量比较'!B30)/'[2]与13年同期销量比较'!B30*100</f>
        <v>18.111504959925302</v>
      </c>
      <c r="D33" s="25">
        <v>617429.1</v>
      </c>
      <c r="E33" s="26">
        <f>(D33-'[2]与13年同期销量比较'!C30)/'[2]与13年同期销量比较'!C30*100</f>
        <v>20.445933268606936</v>
      </c>
      <c r="F33" s="27">
        <v>28310.814000000002</v>
      </c>
      <c r="G33" s="26">
        <f>(F33-'[2]与13年同期销量比较'!D30)/'[2]与13年同期销量比较'!D30*100</f>
        <v>41.430703533075686</v>
      </c>
      <c r="H33" s="25">
        <v>336725.0925</v>
      </c>
      <c r="I33" s="26">
        <f>(H33-'[2]与13年同期销量比较'!E30)/'[2]与13年同期销量比较'!E30*100</f>
        <v>85.60324238580912</v>
      </c>
      <c r="J33" s="25">
        <f t="shared" si="1"/>
        <v>93117.144</v>
      </c>
      <c r="K33" s="26">
        <f>(J33-'[2]与13年同期销量比较'!F30)/'[2]与13年同期销量比较'!F30*100</f>
        <v>24.34483887091345</v>
      </c>
      <c r="L33" s="25">
        <f t="shared" si="0"/>
        <v>954154.1925</v>
      </c>
      <c r="M33" s="26">
        <f>(L33-'[2]与13年同期销量比较'!I30)/'[2]与13年同期销量比较'!I30*100</f>
        <v>37.478015893637156</v>
      </c>
      <c r="N33" s="28">
        <f t="shared" si="2"/>
        <v>15</v>
      </c>
    </row>
    <row r="34" spans="1:14" ht="15">
      <c r="A34" s="7" t="s">
        <v>84</v>
      </c>
      <c r="B34" s="25">
        <v>39041.32</v>
      </c>
      <c r="C34" s="26">
        <f>(B34-'[2]与13年同期销量比较'!B31)/'[2]与13年同期销量比较'!B31*100</f>
        <v>-2.723815489462815</v>
      </c>
      <c r="D34" s="25">
        <v>382655.66</v>
      </c>
      <c r="E34" s="26">
        <f>(D34-'[2]与13年同期销量比较'!C31)/'[2]与13年同期销量比较'!C31*100</f>
        <v>55.38587958152132</v>
      </c>
      <c r="F34" s="27">
        <v>19513.620899999998</v>
      </c>
      <c r="G34" s="26">
        <f>(F34-'[2]与13年同期销量比较'!D31)/'[2]与13年同期销量比较'!D31*100</f>
        <v>-7.79272634538727</v>
      </c>
      <c r="H34" s="25">
        <v>233346.5434</v>
      </c>
      <c r="I34" s="26">
        <f>(H34-'[2]与13年同期销量比较'!E31)/'[2]与13年同期销量比较'!E31*100</f>
        <v>33.36162173261587</v>
      </c>
      <c r="J34" s="25">
        <f t="shared" si="1"/>
        <v>58554.9409</v>
      </c>
      <c r="K34" s="26">
        <f>(J34-'[2]与13年同期销量比较'!F31)/'[2]与13年同期销量比较'!F31*100</f>
        <v>-4.47384782598939</v>
      </c>
      <c r="L34" s="25">
        <f t="shared" si="0"/>
        <v>616002.2034</v>
      </c>
      <c r="M34" s="26">
        <f>(L34-'[2]与13年同期销量比较'!I31)/'[2]与13年同期销量比较'!I31*100</f>
        <v>46.23741873183645</v>
      </c>
      <c r="N34" s="28">
        <f t="shared" si="2"/>
        <v>24</v>
      </c>
    </row>
    <row r="35" spans="1:14" ht="15">
      <c r="A35" s="7" t="s">
        <v>85</v>
      </c>
      <c r="B35" s="25">
        <v>9998.99</v>
      </c>
      <c r="C35" s="26">
        <f>(B35-'[2]与13年同期销量比较'!B32)/'[2]与13年同期销量比较'!B32*100</f>
        <v>1.4165262751119991</v>
      </c>
      <c r="D35" s="25">
        <v>93293.91</v>
      </c>
      <c r="E35" s="26">
        <f>(D35-'[2]与13年同期销量比较'!C32)/'[2]与13年同期销量比较'!C32*100</f>
        <v>19.818719011899816</v>
      </c>
      <c r="F35" s="27">
        <v>7010.2217</v>
      </c>
      <c r="G35" s="26">
        <f>(F35-'[2]与13年同期销量比较'!D32)/'[2]与13年同期销量比较'!D32*100</f>
        <v>40.296285978430085</v>
      </c>
      <c r="H35" s="25">
        <v>85578.75739999999</v>
      </c>
      <c r="I35" s="26">
        <f>(H35-'[2]与13年同期销量比较'!E32)/'[2]与13年同期销量比较'!E32*100</f>
        <v>62.56952598156336</v>
      </c>
      <c r="J35" s="25">
        <f t="shared" si="1"/>
        <v>17009.2117</v>
      </c>
      <c r="K35" s="26">
        <f>(J35-'[2]与13年同期销量比较'!F32)/'[2]与13年同期销量比较'!F32*100</f>
        <v>14.49345053312096</v>
      </c>
      <c r="L35" s="25">
        <f t="shared" si="0"/>
        <v>178872.66739999998</v>
      </c>
      <c r="M35" s="26">
        <f>(L35-'[2]与13年同期销量比较'!I32)/'[2]与13年同期销量比较'!I32*100</f>
        <v>37.063105051943346</v>
      </c>
      <c r="N35" s="28">
        <f t="shared" si="2"/>
        <v>30</v>
      </c>
    </row>
    <row r="36" spans="1:14" ht="15">
      <c r="A36" s="7" t="s">
        <v>86</v>
      </c>
      <c r="B36" s="25">
        <v>13427.73</v>
      </c>
      <c r="C36" s="26">
        <f>(B36-'[2]与13年同期销量比较'!B33)/'[2]与13年同期销量比较'!B33*100</f>
        <v>33.18716307026983</v>
      </c>
      <c r="D36" s="25">
        <v>123983.47</v>
      </c>
      <c r="E36" s="26">
        <f>(D36-'[2]与13年同期销量比较'!C33)/'[2]与13年同期销量比较'!C33*100</f>
        <v>48.964683574249754</v>
      </c>
      <c r="F36" s="27">
        <v>14273.480899999999</v>
      </c>
      <c r="G36" s="26">
        <f>(F36-'[2]与13年同期销量比较'!D33)/'[2]与13年同期销量比较'!D33*100</f>
        <v>153.73450097164437</v>
      </c>
      <c r="H36" s="25">
        <v>124512.1704</v>
      </c>
      <c r="I36" s="26">
        <f>(H36-'[2]与13年同期销量比较'!E33)/'[2]与13年同期销量比较'!E33*100</f>
        <v>177.96114812477342</v>
      </c>
      <c r="J36" s="25">
        <f t="shared" si="1"/>
        <v>27701.2109</v>
      </c>
      <c r="K36" s="26">
        <f>(J36-'[2]与13年同期销量比较'!F33)/'[2]与13年同期销量比较'!F33*100</f>
        <v>76.35983516793341</v>
      </c>
      <c r="L36" s="25">
        <f t="shared" si="0"/>
        <v>248495.6404</v>
      </c>
      <c r="M36" s="26">
        <f>(L36-'[2]与13年同期销量比较'!I33)/'[2]与13年同期销量比较'!I33*100</f>
        <v>94.09942911677241</v>
      </c>
      <c r="N36" s="28">
        <f t="shared" si="2"/>
        <v>28</v>
      </c>
    </row>
    <row r="37" spans="1:14" ht="15">
      <c r="A37" s="7" t="s">
        <v>87</v>
      </c>
      <c r="B37" s="25">
        <v>29536.1</v>
      </c>
      <c r="C37" s="26">
        <f>(B37-'[2]与13年同期销量比较'!B34)/'[2]与13年同期销量比较'!B34*100</f>
        <v>3.0332903564292235</v>
      </c>
      <c r="D37" s="25">
        <v>306947.04</v>
      </c>
      <c r="E37" s="26">
        <f>(D37-'[2]与13年同期销量比较'!C34)/'[2]与13年同期销量比较'!C34*100</f>
        <v>8.810221162496429</v>
      </c>
      <c r="F37" s="27">
        <v>17287.3598</v>
      </c>
      <c r="G37" s="26">
        <f>(F37-'[2]与13年同期销量比较'!D34)/'[2]与13年同期销量比较'!D34*100</f>
        <v>47.16700306429083</v>
      </c>
      <c r="H37" s="25">
        <v>253143.04600000003</v>
      </c>
      <c r="I37" s="26">
        <f>(H37-'[2]与13年同期销量比较'!E34)/'[2]与13年同期销量比较'!E34*100</f>
        <v>102.32899515396079</v>
      </c>
      <c r="J37" s="25">
        <f t="shared" si="1"/>
        <v>46823.4598</v>
      </c>
      <c r="K37" s="26">
        <f>(J37-'[2]与13年同期销量比较'!F34)/'[2]与13年同期销量比较'!F34*100</f>
        <v>15.861443070872403</v>
      </c>
      <c r="L37" s="25">
        <f t="shared" si="0"/>
        <v>560090.086</v>
      </c>
      <c r="M37" s="26">
        <f>(L37-'[2]与13年同期销量比较'!I34)/'[2]与13年同期销量比较'!I34*100</f>
        <v>37.54380778138895</v>
      </c>
      <c r="N37" s="28">
        <f t="shared" si="2"/>
        <v>25</v>
      </c>
    </row>
    <row r="38" spans="1:14" ht="15">
      <c r="A38" s="7" t="s">
        <v>88</v>
      </c>
      <c r="B38" s="25">
        <f>SUM(B7:B37)</f>
        <v>1774825.07</v>
      </c>
      <c r="C38" s="26">
        <f>(B38-'[2]与13年同期销量比较'!B35)/'[2]与13年同期销量比较'!B35*100</f>
        <v>14.532257075725855</v>
      </c>
      <c r="D38" s="25">
        <f>SUM(D7:D37)</f>
        <v>16818003.57</v>
      </c>
      <c r="E38" s="26">
        <f>(D38-'[2]与13年同期销量比较'!C35)/'[2]与13年同期销量比较'!C35*100</f>
        <v>17.15581082343234</v>
      </c>
      <c r="F38" s="27">
        <f>SUM(F7:F37)</f>
        <v>1495245.5095999998</v>
      </c>
      <c r="G38" s="26">
        <f>(F38-'[2]与13年同期销量比较'!D35)/'[2]与13年同期销量比较'!D35*100</f>
        <v>27.942816148324077</v>
      </c>
      <c r="H38" s="25">
        <f>SUM(H7:H37)</f>
        <v>14392772.850899998</v>
      </c>
      <c r="I38" s="26">
        <f>(H38-'[2]与13年同期销量比较'!E35)/'[2]与13年同期销量比较'!E35*100</f>
        <v>33.16282454773823</v>
      </c>
      <c r="J38" s="25">
        <f t="shared" si="1"/>
        <v>3270070.5796</v>
      </c>
      <c r="K38" s="26">
        <f>(J38-'[2]与13年同期销量比较'!F35)/'[2]与13年同期销量比较'!F35*100</f>
        <v>20.297853454892003</v>
      </c>
      <c r="L38" s="25">
        <f t="shared" si="0"/>
        <v>31210776.4209</v>
      </c>
      <c r="M38" s="26">
        <f>(L38-'[2]与13年同期销量比较'!I35)/'[2]与13年同期销量比较'!I35*100</f>
        <v>24.03121469721323</v>
      </c>
      <c r="N38" s="28"/>
    </row>
  </sheetData>
  <sheetProtection/>
  <mergeCells count="19"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2014-11-26T08:27:20Z</dcterms:modified>
  <cp:category/>
  <cp:version/>
  <cp:contentType/>
  <cp:contentStatus/>
</cp:coreProperties>
</file>