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<sst xmlns="http://schemas.openxmlformats.org/spreadsheetml/2006/main" count="118" uniqueCount="89">
  <si>
    <t>附件1：</t>
  </si>
  <si>
    <r>
      <t xml:space="preserve"> </t>
    </r>
    <r>
      <rPr>
        <sz val="10"/>
        <rFont val="宋体"/>
        <family val="0"/>
      </rPr>
      <t>单位：亿元</t>
    </r>
  </si>
  <si>
    <r>
      <t>月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份</t>
    </r>
  </si>
  <si>
    <t>福利彩票</t>
  </si>
  <si>
    <t xml:space="preserve">    体育彩票</t>
  </si>
  <si>
    <r>
      <t>合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计</t>
    </r>
  </si>
  <si>
    <t>乐透数字型</t>
  </si>
  <si>
    <t>即开型</t>
  </si>
  <si>
    <t>视频型</t>
  </si>
  <si>
    <r>
      <t>小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计</t>
    </r>
  </si>
  <si>
    <t>1至本月累计</t>
  </si>
  <si>
    <t>竞猜型</t>
  </si>
  <si>
    <r>
      <t xml:space="preserve">1    </t>
    </r>
    <r>
      <rPr>
        <sz val="10"/>
        <rFont val="宋体"/>
        <family val="0"/>
      </rPr>
      <t>月</t>
    </r>
  </si>
  <si>
    <r>
      <t xml:space="preserve">2     </t>
    </r>
    <r>
      <rPr>
        <sz val="10"/>
        <rFont val="宋体"/>
        <family val="0"/>
      </rPr>
      <t>月</t>
    </r>
  </si>
  <si>
    <r>
      <t xml:space="preserve">3     </t>
    </r>
    <r>
      <rPr>
        <sz val="10"/>
        <rFont val="宋体"/>
        <family val="0"/>
      </rPr>
      <t>月</t>
    </r>
  </si>
  <si>
    <r>
      <t xml:space="preserve">4    </t>
    </r>
    <r>
      <rPr>
        <sz val="10"/>
        <rFont val="宋体"/>
        <family val="0"/>
      </rPr>
      <t>月</t>
    </r>
  </si>
  <si>
    <r>
      <t xml:space="preserve">5    </t>
    </r>
    <r>
      <rPr>
        <sz val="10"/>
        <rFont val="宋体"/>
        <family val="0"/>
      </rPr>
      <t>月</t>
    </r>
  </si>
  <si>
    <r>
      <t xml:space="preserve">6    </t>
    </r>
    <r>
      <rPr>
        <sz val="10"/>
        <rFont val="宋体"/>
        <family val="0"/>
      </rPr>
      <t>月</t>
    </r>
  </si>
  <si>
    <r>
      <t xml:space="preserve">7    </t>
    </r>
    <r>
      <rPr>
        <sz val="10"/>
        <rFont val="宋体"/>
        <family val="0"/>
      </rPr>
      <t>月</t>
    </r>
  </si>
  <si>
    <r>
      <t xml:space="preserve">8    </t>
    </r>
    <r>
      <rPr>
        <sz val="10"/>
        <rFont val="宋体"/>
        <family val="0"/>
      </rPr>
      <t>月</t>
    </r>
  </si>
  <si>
    <r>
      <t xml:space="preserve">9    </t>
    </r>
    <r>
      <rPr>
        <sz val="10"/>
        <rFont val="宋体"/>
        <family val="0"/>
      </rPr>
      <t>月</t>
    </r>
  </si>
  <si>
    <r>
      <t xml:space="preserve">10    </t>
    </r>
    <r>
      <rPr>
        <sz val="10"/>
        <rFont val="宋体"/>
        <family val="0"/>
      </rPr>
      <t>月</t>
    </r>
  </si>
  <si>
    <r>
      <t xml:space="preserve">11    </t>
    </r>
    <r>
      <rPr>
        <sz val="10"/>
        <rFont val="宋体"/>
        <family val="0"/>
      </rPr>
      <t>月</t>
    </r>
  </si>
  <si>
    <r>
      <t xml:space="preserve">12    </t>
    </r>
    <r>
      <rPr>
        <sz val="10"/>
        <rFont val="宋体"/>
        <family val="0"/>
      </rPr>
      <t>月</t>
    </r>
  </si>
  <si>
    <r>
      <t>总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计</t>
    </r>
  </si>
  <si>
    <t>附件2：</t>
  </si>
  <si>
    <t>类型</t>
  </si>
  <si>
    <t>本月</t>
  </si>
  <si>
    <t>本年累计</t>
  </si>
  <si>
    <t>本年销售额</t>
  </si>
  <si>
    <t>上年销售额</t>
  </si>
  <si>
    <t>同比增长(%)</t>
  </si>
  <si>
    <t>环比增长(%)</t>
  </si>
  <si>
    <r>
      <t xml:space="preserve">    </t>
    </r>
    <r>
      <rPr>
        <b/>
        <sz val="10"/>
        <rFont val="宋体"/>
        <family val="0"/>
      </rPr>
      <t>一、福利彩票</t>
    </r>
  </si>
  <si>
    <r>
      <t xml:space="preserve">          </t>
    </r>
    <r>
      <rPr>
        <sz val="10"/>
        <rFont val="宋体"/>
        <family val="0"/>
      </rPr>
      <t>（一）乐透数字型</t>
    </r>
  </si>
  <si>
    <r>
      <t xml:space="preserve">          </t>
    </r>
    <r>
      <rPr>
        <sz val="10"/>
        <rFont val="宋体"/>
        <family val="0"/>
      </rPr>
      <t>（二）即开型</t>
    </r>
  </si>
  <si>
    <r>
      <t xml:space="preserve">          </t>
    </r>
    <r>
      <rPr>
        <sz val="10"/>
        <rFont val="宋体"/>
        <family val="0"/>
      </rPr>
      <t>（三）视频型</t>
    </r>
  </si>
  <si>
    <r>
      <t xml:space="preserve">    </t>
    </r>
    <r>
      <rPr>
        <b/>
        <sz val="10"/>
        <rFont val="宋体"/>
        <family val="0"/>
      </rPr>
      <t>二、体育彩票</t>
    </r>
  </si>
  <si>
    <r>
      <t xml:space="preserve">          </t>
    </r>
    <r>
      <rPr>
        <sz val="10"/>
        <rFont val="宋体"/>
        <family val="0"/>
      </rPr>
      <t>（二）竞猜型</t>
    </r>
  </si>
  <si>
    <r>
      <t xml:space="preserve">          </t>
    </r>
    <r>
      <rPr>
        <sz val="10"/>
        <rFont val="宋体"/>
        <family val="0"/>
      </rPr>
      <t>（三）即开型</t>
    </r>
  </si>
  <si>
    <r>
      <t xml:space="preserve">    </t>
    </r>
    <r>
      <rPr>
        <b/>
        <sz val="10"/>
        <rFont val="宋体"/>
        <family val="0"/>
      </rPr>
      <t>三、合计</t>
    </r>
  </si>
  <si>
    <r>
      <t xml:space="preserve">          </t>
    </r>
    <r>
      <rPr>
        <sz val="10"/>
        <rFont val="宋体"/>
        <family val="0"/>
      </rPr>
      <t>（四）视频型</t>
    </r>
  </si>
  <si>
    <r>
      <t>附件</t>
    </r>
    <r>
      <rPr>
        <sz val="14"/>
        <rFont val="Times New Roman"/>
        <family val="1"/>
      </rPr>
      <t xml:space="preserve">3:                                                       </t>
    </r>
    <r>
      <rPr>
        <sz val="16"/>
        <rFont val="Times New Roman"/>
        <family val="1"/>
      </rPr>
      <t xml:space="preserve"> 2014</t>
    </r>
    <r>
      <rPr>
        <sz val="16"/>
        <rFont val="黑体"/>
        <family val="0"/>
      </rPr>
      <t>年</t>
    </r>
    <r>
      <rPr>
        <sz val="16"/>
        <rFont val="Times New Roman"/>
        <family val="1"/>
      </rPr>
      <t>1</t>
    </r>
    <r>
      <rPr>
        <sz val="16"/>
        <rFont val="黑体"/>
        <family val="0"/>
      </rPr>
      <t>月全国各地区彩票销售情况表</t>
    </r>
  </si>
  <si>
    <t>单位：万元</t>
  </si>
  <si>
    <t>地区</t>
  </si>
  <si>
    <t>福利彩票</t>
  </si>
  <si>
    <t>体育彩票</t>
  </si>
  <si>
    <t>销售合计</t>
  </si>
  <si>
    <t>销量累计排序</t>
  </si>
  <si>
    <t>本月</t>
  </si>
  <si>
    <t>本年累计</t>
  </si>
  <si>
    <t>销售额</t>
  </si>
  <si>
    <t>比上年同</t>
  </si>
  <si>
    <t>销售额</t>
  </si>
  <si>
    <t>期增长%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</si>
  <si>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</si>
  <si>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</si>
  <si>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</si>
  <si>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</si>
  <si>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</si>
  <si>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</si>
  <si>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</si>
  <si>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</si>
  <si>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</si>
  <si>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</si>
  <si>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</si>
  <si>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</si>
  <si>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</si>
  <si>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</si>
  <si>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</si>
  <si>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</si>
  <si>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</si>
  <si>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</si>
  <si>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</si>
  <si>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</si>
  <si>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</si>
  <si>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</si>
  <si>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</si>
  <si>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</si>
  <si>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</si>
  <si>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</si>
  <si>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</si>
  <si>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</si>
  <si>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</si>
  <si>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</si>
  <si>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</si>
  <si>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总计</t>
  </si>
  <si>
    <r>
      <t>2014</t>
    </r>
    <r>
      <rPr>
        <sz val="16"/>
        <rFont val="黑体"/>
        <family val="0"/>
      </rPr>
      <t>年</t>
    </r>
    <r>
      <rPr>
        <sz val="16"/>
        <rFont val="Times New Roman"/>
        <family val="1"/>
      </rPr>
      <t>1</t>
    </r>
    <r>
      <rPr>
        <sz val="16"/>
        <rFont val="黑体"/>
        <family val="0"/>
      </rPr>
      <t>月全国彩票销售情况表</t>
    </r>
  </si>
  <si>
    <r>
      <t xml:space="preserve">  2014</t>
    </r>
    <r>
      <rPr>
        <sz val="16"/>
        <rFont val="黑体"/>
        <family val="0"/>
      </rPr>
      <t>年</t>
    </r>
    <r>
      <rPr>
        <sz val="16"/>
        <rFont val="Times New Roman"/>
        <family val="1"/>
      </rPr>
      <t>1</t>
    </r>
    <r>
      <rPr>
        <sz val="16"/>
        <rFont val="黑体"/>
        <family val="0"/>
      </rPr>
      <t>月全国各类型彩票销售情况表</t>
    </r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</si>
</sst>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  <numFmt numFmtId="186" formatCode="0.00_ ;[Red]\-0.00\ "/>
    <numFmt numFmtId="187" formatCode="0.0%"/>
    <numFmt numFmtId="188" formatCode="0.0_ "/>
  </numFmts>
  <fonts count="48">
    <font>
      <sz val="12"/>
      <name val="宋体"/>
      <family val="0"/>
    </font>
    <font>
      <sz val="9"/>
      <name val="宋体"/>
      <family val="0"/>
    </font>
    <font>
      <sz val="14"/>
      <name val="黑体"/>
      <family val="0"/>
    </font>
    <font>
      <sz val="16"/>
      <name val="Times New Roman"/>
      <family val="1"/>
    </font>
    <font>
      <sz val="16"/>
      <name val="黑体"/>
      <family val="0"/>
    </font>
    <font>
      <sz val="10"/>
      <name val="Times New Roman"/>
      <family val="1"/>
    </font>
    <font>
      <sz val="10"/>
      <name val="宋体"/>
      <family val="0"/>
    </font>
    <font>
      <sz val="10"/>
      <name val="黑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name val="仿宋_GB2312"/>
      <family val="3"/>
    </font>
    <font>
      <sz val="10"/>
      <color indexed="8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185" fontId="6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0" fontId="7" fillId="0" borderId="14" xfId="0" applyNumberFormat="1" applyFont="1" applyFill="1" applyBorder="1" applyAlignment="1">
      <alignment horizontal="center" vertical="center"/>
    </xf>
    <xf numFmtId="10" fontId="6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186" fontId="6" fillId="0" borderId="12" xfId="0" applyNumberFormat="1" applyFont="1" applyFill="1" applyBorder="1" applyAlignment="1">
      <alignment horizontal="center" vertical="center"/>
    </xf>
    <xf numFmtId="187" fontId="6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11" fillId="0" borderId="0" xfId="0" applyFont="1" applyFill="1" applyAlignment="1">
      <alignment horizontal="left"/>
    </xf>
    <xf numFmtId="184" fontId="11" fillId="0" borderId="0" xfId="0" applyNumberFormat="1" applyFont="1" applyFill="1" applyAlignment="1">
      <alignment horizontal="left"/>
    </xf>
    <xf numFmtId="188" fontId="11" fillId="0" borderId="0" xfId="0" applyNumberFormat="1" applyFont="1" applyFill="1" applyAlignment="1">
      <alignment horizontal="left"/>
    </xf>
    <xf numFmtId="188" fontId="6" fillId="0" borderId="15" xfId="0" applyNumberFormat="1" applyFont="1" applyFill="1" applyBorder="1" applyAlignment="1">
      <alignment horizontal="center" vertical="center"/>
    </xf>
    <xf numFmtId="188" fontId="6" fillId="0" borderId="16" xfId="0" applyNumberFormat="1" applyFont="1" applyFill="1" applyBorder="1" applyAlignment="1">
      <alignment horizontal="center" vertical="center"/>
    </xf>
    <xf numFmtId="185" fontId="5" fillId="0" borderId="12" xfId="0" applyNumberFormat="1" applyFont="1" applyFill="1" applyBorder="1" applyAlignment="1">
      <alignment horizontal="right" vertical="center"/>
    </xf>
    <xf numFmtId="188" fontId="5" fillId="0" borderId="12" xfId="0" applyNumberFormat="1" applyFont="1" applyFill="1" applyBorder="1" applyAlignment="1">
      <alignment horizontal="right" vertical="center"/>
    </xf>
    <xf numFmtId="184" fontId="13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right" vertical="center"/>
    </xf>
    <xf numFmtId="184" fontId="3" fillId="0" borderId="0" xfId="0" applyNumberFormat="1" applyFont="1" applyFill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2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84" fontId="6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&#38468;&#20214;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&#38468;&#20214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上月"/>
    </sheetNames>
    <sheetDataSet>
      <sheetData sheetId="1">
        <row r="2">
          <cell r="B2">
            <v>176.34</v>
          </cell>
        </row>
        <row r="3">
          <cell r="B3">
            <v>128.05</v>
          </cell>
        </row>
        <row r="4">
          <cell r="B4">
            <v>27.84</v>
          </cell>
        </row>
        <row r="5">
          <cell r="B5">
            <v>20.45</v>
          </cell>
        </row>
        <row r="6">
          <cell r="B6">
            <v>126.38</v>
          </cell>
        </row>
        <row r="7">
          <cell r="B7">
            <v>77.85</v>
          </cell>
        </row>
        <row r="8">
          <cell r="B8">
            <v>33.43</v>
          </cell>
        </row>
        <row r="9">
          <cell r="B9">
            <v>15.1</v>
          </cell>
        </row>
        <row r="10">
          <cell r="B10">
            <v>302.72</v>
          </cell>
        </row>
        <row r="11">
          <cell r="B11">
            <v>205.9</v>
          </cell>
        </row>
        <row r="12">
          <cell r="B12">
            <v>33.43</v>
          </cell>
        </row>
        <row r="13">
          <cell r="B13">
            <v>27.84</v>
          </cell>
        </row>
        <row r="14">
          <cell r="B14">
            <v>35.55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计算"/>
      <sheetName val="与13年同期销量比较"/>
      <sheetName val="图1"/>
      <sheetName val="Sheet1"/>
    </sheetNames>
    <sheetDataSet>
      <sheetData sheetId="1">
        <row r="4">
          <cell r="B4">
            <v>45753.3</v>
          </cell>
          <cell r="C4">
            <v>45753.3</v>
          </cell>
          <cell r="D4">
            <v>31906.760700000003</v>
          </cell>
          <cell r="E4">
            <v>31906.760700000003</v>
          </cell>
          <cell r="F4">
            <v>77660.0607</v>
          </cell>
          <cell r="I4">
            <v>77660.0607</v>
          </cell>
        </row>
        <row r="5">
          <cell r="B5">
            <v>24712.6</v>
          </cell>
          <cell r="C5">
            <v>24712.6</v>
          </cell>
          <cell r="D5">
            <v>32935.877700000005</v>
          </cell>
          <cell r="E5">
            <v>32935.877700000005</v>
          </cell>
          <cell r="F5">
            <v>57648.4777</v>
          </cell>
          <cell r="I5">
            <v>57648.4777</v>
          </cell>
        </row>
        <row r="6">
          <cell r="B6">
            <v>72979.57</v>
          </cell>
          <cell r="C6">
            <v>72979.57</v>
          </cell>
          <cell r="D6">
            <v>48732.63880000001</v>
          </cell>
          <cell r="E6">
            <v>48732.63880000001</v>
          </cell>
          <cell r="F6">
            <v>121712.20880000002</v>
          </cell>
          <cell r="I6">
            <v>121712.20880000002</v>
          </cell>
        </row>
        <row r="7">
          <cell r="B7">
            <v>24910.46</v>
          </cell>
          <cell r="C7">
            <v>24910.46</v>
          </cell>
          <cell r="D7">
            <v>7046.5898</v>
          </cell>
          <cell r="E7">
            <v>7046.5898</v>
          </cell>
          <cell r="F7">
            <v>31957.0498</v>
          </cell>
          <cell r="I7">
            <v>31957.0498</v>
          </cell>
        </row>
        <row r="8">
          <cell r="B8">
            <v>26553.27</v>
          </cell>
          <cell r="C8">
            <v>26553.27</v>
          </cell>
          <cell r="D8">
            <v>11771.1541</v>
          </cell>
          <cell r="E8">
            <v>11771.1541</v>
          </cell>
          <cell r="F8">
            <v>38324.424100000004</v>
          </cell>
          <cell r="I8">
            <v>38324.424100000004</v>
          </cell>
        </row>
        <row r="9">
          <cell r="B9">
            <v>73142.03</v>
          </cell>
          <cell r="C9">
            <v>73142.03</v>
          </cell>
          <cell r="D9">
            <v>40875.8697</v>
          </cell>
          <cell r="E9">
            <v>40875.8697</v>
          </cell>
          <cell r="F9">
            <v>114017.89970000001</v>
          </cell>
          <cell r="I9">
            <v>114017.89970000001</v>
          </cell>
        </row>
        <row r="10">
          <cell r="B10">
            <v>36752.36</v>
          </cell>
          <cell r="C10">
            <v>36752.36</v>
          </cell>
          <cell r="D10">
            <v>27826.416599999993</v>
          </cell>
          <cell r="E10">
            <v>27826.416599999993</v>
          </cell>
          <cell r="F10">
            <v>64578.7766</v>
          </cell>
          <cell r="I10">
            <v>64578.7766</v>
          </cell>
        </row>
        <row r="11">
          <cell r="B11">
            <v>37026.13</v>
          </cell>
          <cell r="C11">
            <v>37026.13</v>
          </cell>
          <cell r="D11">
            <v>32388.0662</v>
          </cell>
          <cell r="E11">
            <v>32388.0662</v>
          </cell>
          <cell r="F11">
            <v>69414.1962</v>
          </cell>
          <cell r="I11">
            <v>69414.1962</v>
          </cell>
        </row>
        <row r="12">
          <cell r="B12">
            <v>30995.24</v>
          </cell>
          <cell r="C12">
            <v>30995.24</v>
          </cell>
          <cell r="D12">
            <v>20831.5059</v>
          </cell>
          <cell r="E12">
            <v>20831.5059</v>
          </cell>
          <cell r="F12">
            <v>51826.7459</v>
          </cell>
          <cell r="I12">
            <v>51826.7459</v>
          </cell>
        </row>
        <row r="13">
          <cell r="B13">
            <v>113597.32</v>
          </cell>
          <cell r="C13">
            <v>113597.32</v>
          </cell>
          <cell r="D13">
            <v>122994.5359</v>
          </cell>
          <cell r="E13">
            <v>122994.5359</v>
          </cell>
          <cell r="F13">
            <v>236591.85590000002</v>
          </cell>
          <cell r="I13">
            <v>236591.85590000002</v>
          </cell>
        </row>
        <row r="14">
          <cell r="B14">
            <v>113256.44</v>
          </cell>
          <cell r="C14">
            <v>113256.44</v>
          </cell>
          <cell r="D14">
            <v>78861.7692</v>
          </cell>
          <cell r="E14">
            <v>78861.7692</v>
          </cell>
          <cell r="F14">
            <v>192118.20919999998</v>
          </cell>
          <cell r="I14">
            <v>192118.20919999998</v>
          </cell>
        </row>
        <row r="15">
          <cell r="B15">
            <v>39960.69</v>
          </cell>
          <cell r="C15">
            <v>39960.69</v>
          </cell>
          <cell r="D15">
            <v>26679.673099999996</v>
          </cell>
          <cell r="E15">
            <v>26679.673099999996</v>
          </cell>
          <cell r="F15">
            <v>66640.3631</v>
          </cell>
          <cell r="I15">
            <v>66640.3631</v>
          </cell>
        </row>
        <row r="16">
          <cell r="B16">
            <v>30559.93</v>
          </cell>
          <cell r="C16">
            <v>30559.93</v>
          </cell>
          <cell r="D16">
            <v>51112.6702</v>
          </cell>
          <cell r="E16">
            <v>51112.6702</v>
          </cell>
          <cell r="F16">
            <v>81672.6002</v>
          </cell>
          <cell r="I16">
            <v>81672.6002</v>
          </cell>
        </row>
        <row r="17">
          <cell r="B17">
            <v>33763.78</v>
          </cell>
          <cell r="C17">
            <v>33763.78</v>
          </cell>
          <cell r="D17">
            <v>38452.6636</v>
          </cell>
          <cell r="E17">
            <v>38452.6636</v>
          </cell>
          <cell r="F17">
            <v>72216.4436</v>
          </cell>
          <cell r="I17">
            <v>72216.4436</v>
          </cell>
        </row>
        <row r="18">
          <cell r="B18">
            <v>110372.85</v>
          </cell>
          <cell r="C18">
            <v>110372.85</v>
          </cell>
          <cell r="D18">
            <v>103393.04699999999</v>
          </cell>
          <cell r="E18">
            <v>103393.04699999999</v>
          </cell>
          <cell r="F18">
            <v>213765.897</v>
          </cell>
          <cell r="I18">
            <v>213765.897</v>
          </cell>
        </row>
        <row r="19">
          <cell r="B19">
            <v>48159.71</v>
          </cell>
          <cell r="C19">
            <v>48159.71</v>
          </cell>
          <cell r="D19">
            <v>43613.29490000001</v>
          </cell>
          <cell r="E19">
            <v>43613.29490000001</v>
          </cell>
          <cell r="F19">
            <v>91773.0049</v>
          </cell>
          <cell r="I19">
            <v>91773.0049</v>
          </cell>
        </row>
        <row r="20">
          <cell r="B20">
            <v>76137.61</v>
          </cell>
          <cell r="C20">
            <v>76137.61</v>
          </cell>
          <cell r="D20">
            <v>27234.525999999998</v>
          </cell>
          <cell r="E20">
            <v>27234.525999999998</v>
          </cell>
          <cell r="F20">
            <v>103372.136</v>
          </cell>
          <cell r="I20">
            <v>103372.136</v>
          </cell>
        </row>
        <row r="21">
          <cell r="B21">
            <v>48146.59</v>
          </cell>
          <cell r="C21">
            <v>48146.59</v>
          </cell>
          <cell r="D21">
            <v>24851.5029</v>
          </cell>
          <cell r="E21">
            <v>24851.5029</v>
          </cell>
          <cell r="F21">
            <v>72998.09289999999</v>
          </cell>
          <cell r="I21">
            <v>72998.09289999999</v>
          </cell>
        </row>
        <row r="22">
          <cell r="B22">
            <v>156837.58</v>
          </cell>
          <cell r="C22">
            <v>156837.58</v>
          </cell>
          <cell r="D22">
            <v>90325.20199999999</v>
          </cell>
          <cell r="E22">
            <v>90325.20199999999</v>
          </cell>
          <cell r="F22">
            <v>247162.78199999998</v>
          </cell>
          <cell r="I22">
            <v>247162.78199999998</v>
          </cell>
        </row>
        <row r="23">
          <cell r="B23">
            <v>36180.06</v>
          </cell>
          <cell r="C23">
            <v>36180.06</v>
          </cell>
          <cell r="D23">
            <v>6488.0424</v>
          </cell>
          <cell r="E23">
            <v>6488.0424</v>
          </cell>
          <cell r="F23">
            <v>42668.102399999996</v>
          </cell>
          <cell r="I23">
            <v>42668.102399999996</v>
          </cell>
        </row>
        <row r="24">
          <cell r="B24">
            <v>14960.95</v>
          </cell>
          <cell r="C24">
            <v>14960.95</v>
          </cell>
          <cell r="D24">
            <v>3762.3185000000003</v>
          </cell>
          <cell r="E24">
            <v>3762.3185000000003</v>
          </cell>
          <cell r="F24">
            <v>18723.268500000002</v>
          </cell>
          <cell r="I24">
            <v>18723.268500000002</v>
          </cell>
        </row>
        <row r="25">
          <cell r="B25">
            <v>33876.92</v>
          </cell>
          <cell r="C25">
            <v>33876.92</v>
          </cell>
          <cell r="D25">
            <v>14404.9066</v>
          </cell>
          <cell r="E25">
            <v>14404.9066</v>
          </cell>
          <cell r="F25">
            <v>48281.8266</v>
          </cell>
          <cell r="I25">
            <v>48281.8266</v>
          </cell>
        </row>
        <row r="26">
          <cell r="B26">
            <v>55157.08</v>
          </cell>
          <cell r="C26">
            <v>55157.08</v>
          </cell>
          <cell r="D26">
            <v>32120.6561</v>
          </cell>
          <cell r="E26">
            <v>32120.6561</v>
          </cell>
          <cell r="F26">
            <v>87277.73610000001</v>
          </cell>
          <cell r="I26">
            <v>87277.73610000001</v>
          </cell>
        </row>
        <row r="27">
          <cell r="B27">
            <v>18261.34</v>
          </cell>
          <cell r="C27">
            <v>18261.34</v>
          </cell>
          <cell r="D27">
            <v>15000.8979</v>
          </cell>
          <cell r="E27">
            <v>15000.8979</v>
          </cell>
          <cell r="F27">
            <v>33262.2379</v>
          </cell>
          <cell r="I27">
            <v>33262.2379</v>
          </cell>
        </row>
        <row r="28">
          <cell r="B28">
            <v>40630.15</v>
          </cell>
          <cell r="C28">
            <v>40630.15</v>
          </cell>
          <cell r="D28">
            <v>35978.916099999995</v>
          </cell>
          <cell r="E28">
            <v>35978.916099999995</v>
          </cell>
          <cell r="F28">
            <v>76609.0661</v>
          </cell>
          <cell r="I28">
            <v>76609.0661</v>
          </cell>
        </row>
        <row r="29">
          <cell r="B29">
            <v>2140.94</v>
          </cell>
          <cell r="C29">
            <v>2140.94</v>
          </cell>
          <cell r="D29">
            <v>2202.8508</v>
          </cell>
          <cell r="E29">
            <v>2202.8508</v>
          </cell>
          <cell r="F29">
            <v>4343.790800000001</v>
          </cell>
          <cell r="I29">
            <v>4343.790800000001</v>
          </cell>
        </row>
        <row r="30">
          <cell r="B30">
            <v>52787.62</v>
          </cell>
          <cell r="C30">
            <v>52787.62</v>
          </cell>
          <cell r="D30">
            <v>17203.0794</v>
          </cell>
          <cell r="E30">
            <v>17203.0794</v>
          </cell>
          <cell r="F30">
            <v>69990.6994</v>
          </cell>
          <cell r="I30">
            <v>69990.6994</v>
          </cell>
        </row>
        <row r="31">
          <cell r="B31">
            <v>21750.03</v>
          </cell>
          <cell r="C31">
            <v>21750.03</v>
          </cell>
          <cell r="D31">
            <v>8831.8104</v>
          </cell>
          <cell r="E31">
            <v>8831.8104</v>
          </cell>
          <cell r="F31">
            <v>30581.8404</v>
          </cell>
          <cell r="I31">
            <v>30581.8404</v>
          </cell>
        </row>
        <row r="32">
          <cell r="B32">
            <v>7308.68</v>
          </cell>
          <cell r="C32">
            <v>7308.68</v>
          </cell>
          <cell r="D32">
            <v>5174.260200000001</v>
          </cell>
          <cell r="E32">
            <v>5174.260200000001</v>
          </cell>
          <cell r="F32">
            <v>12482.940200000001</v>
          </cell>
          <cell r="I32">
            <v>12482.940200000001</v>
          </cell>
        </row>
        <row r="33">
          <cell r="B33">
            <v>9071.71</v>
          </cell>
          <cell r="C33">
            <v>9071.71</v>
          </cell>
          <cell r="D33">
            <v>3783.8711999999996</v>
          </cell>
          <cell r="E33">
            <v>3783.8711999999996</v>
          </cell>
          <cell r="F33">
            <v>12855.581199999999</v>
          </cell>
          <cell r="I33">
            <v>12855.581199999999</v>
          </cell>
        </row>
        <row r="34">
          <cell r="B34">
            <v>32764.64</v>
          </cell>
          <cell r="C34">
            <v>32764.64</v>
          </cell>
          <cell r="D34">
            <v>10655.6386</v>
          </cell>
          <cell r="E34">
            <v>10655.6386</v>
          </cell>
          <cell r="F34">
            <v>43420.2786</v>
          </cell>
          <cell r="I34">
            <v>43420.2786</v>
          </cell>
        </row>
        <row r="35">
          <cell r="B35">
            <v>1468507.5799999998</v>
          </cell>
          <cell r="C35">
            <v>1468507.5799999998</v>
          </cell>
          <cell r="D35">
            <v>1017441.0125000001</v>
          </cell>
          <cell r="E35">
            <v>1017441.0125000001</v>
          </cell>
          <cell r="F35">
            <v>2485948.5925</v>
          </cell>
          <cell r="I35">
            <v>2485948.5925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2" sqref="A2:L2"/>
    </sheetView>
  </sheetViews>
  <sheetFormatPr defaultColWidth="9.00390625" defaultRowHeight="14.25"/>
  <sheetData>
    <row r="1" ht="18.75">
      <c r="A1" s="1" t="s">
        <v>0</v>
      </c>
    </row>
    <row r="2" spans="1:12" ht="20.25">
      <c r="A2" s="29" t="s">
        <v>87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5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4" t="s">
        <v>1</v>
      </c>
    </row>
    <row r="4" spans="1:12" ht="14.25">
      <c r="A4" s="30" t="s">
        <v>2</v>
      </c>
      <c r="B4" s="32" t="s">
        <v>3</v>
      </c>
      <c r="C4" s="33"/>
      <c r="D4" s="33"/>
      <c r="E4" s="33"/>
      <c r="F4" s="34"/>
      <c r="G4" s="32" t="s">
        <v>4</v>
      </c>
      <c r="H4" s="33"/>
      <c r="I4" s="33"/>
      <c r="J4" s="33"/>
      <c r="K4" s="6"/>
      <c r="L4" s="30" t="s">
        <v>5</v>
      </c>
    </row>
    <row r="5" spans="1:12" ht="14.25">
      <c r="A5" s="31"/>
      <c r="B5" s="7" t="s">
        <v>6</v>
      </c>
      <c r="C5" s="8" t="s">
        <v>7</v>
      </c>
      <c r="D5" s="7" t="s">
        <v>8</v>
      </c>
      <c r="E5" s="7" t="s">
        <v>9</v>
      </c>
      <c r="F5" s="9" t="s">
        <v>10</v>
      </c>
      <c r="G5" s="7" t="s">
        <v>6</v>
      </c>
      <c r="H5" s="7" t="s">
        <v>11</v>
      </c>
      <c r="I5" s="8" t="s">
        <v>7</v>
      </c>
      <c r="J5" s="5" t="s">
        <v>9</v>
      </c>
      <c r="K5" s="7" t="s">
        <v>10</v>
      </c>
      <c r="L5" s="31"/>
    </row>
    <row r="6" spans="1:12" ht="14.25">
      <c r="A6" s="10" t="s">
        <v>12</v>
      </c>
      <c r="B6" s="11">
        <v>115.53441851000004</v>
      </c>
      <c r="C6" s="11">
        <v>14.962267</v>
      </c>
      <c r="D6" s="11">
        <v>27.771483</v>
      </c>
      <c r="E6" s="11">
        <f>SUM(B6:D6)</f>
        <v>158.26816851000004</v>
      </c>
      <c r="F6" s="11">
        <v>158.26816851000004</v>
      </c>
      <c r="G6" s="11">
        <v>73.24656506000001</v>
      </c>
      <c r="H6" s="11">
        <v>26.935711920000003</v>
      </c>
      <c r="I6" s="11">
        <v>13.0433325</v>
      </c>
      <c r="J6" s="11">
        <f>SUM(G6:I6)</f>
        <v>113.22560948000002</v>
      </c>
      <c r="K6" s="11">
        <v>113.22560948000002</v>
      </c>
      <c r="L6" s="11">
        <f>E6+J6</f>
        <v>271.49377799000007</v>
      </c>
    </row>
    <row r="7" spans="1:12" ht="14.25">
      <c r="A7" s="10" t="s">
        <v>13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14.25">
      <c r="A8" s="10" t="s">
        <v>14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4.25">
      <c r="A9" s="10" t="s">
        <v>15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4.25">
      <c r="A10" s="10" t="s">
        <v>16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4.25">
      <c r="A11" s="10" t="s">
        <v>17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14.25">
      <c r="A12" s="10" t="s">
        <v>18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14.25">
      <c r="A13" s="10" t="s">
        <v>19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14.25">
      <c r="A14" s="10" t="s">
        <v>20</v>
      </c>
      <c r="B14" s="11"/>
      <c r="C14" s="11"/>
      <c r="D14" s="11"/>
      <c r="E14" s="12"/>
      <c r="F14" s="11"/>
      <c r="G14" s="11"/>
      <c r="H14" s="11"/>
      <c r="I14" s="11"/>
      <c r="J14" s="11"/>
      <c r="K14" s="11"/>
      <c r="L14" s="11"/>
    </row>
    <row r="15" spans="1:12" ht="14.25">
      <c r="A15" s="10" t="s">
        <v>21</v>
      </c>
      <c r="B15" s="11"/>
      <c r="C15" s="11"/>
      <c r="D15" s="11"/>
      <c r="E15" s="12"/>
      <c r="F15" s="11"/>
      <c r="G15" s="11"/>
      <c r="H15" s="11"/>
      <c r="I15" s="11"/>
      <c r="J15" s="11"/>
      <c r="K15" s="11"/>
      <c r="L15" s="11"/>
    </row>
    <row r="16" spans="1:12" ht="14.25">
      <c r="A16" s="10" t="s">
        <v>22</v>
      </c>
      <c r="B16" s="11"/>
      <c r="C16" s="11"/>
      <c r="D16" s="11"/>
      <c r="E16" s="12"/>
      <c r="F16" s="11"/>
      <c r="G16" s="11"/>
      <c r="H16" s="11"/>
      <c r="I16" s="11"/>
      <c r="J16" s="11"/>
      <c r="K16" s="11"/>
      <c r="L16" s="11"/>
    </row>
    <row r="17" spans="1:12" ht="14.25">
      <c r="A17" s="10" t="s">
        <v>23</v>
      </c>
      <c r="B17" s="11"/>
      <c r="C17" s="11"/>
      <c r="D17" s="11"/>
      <c r="E17" s="12"/>
      <c r="F17" s="11"/>
      <c r="G17" s="11"/>
      <c r="H17" s="11"/>
      <c r="I17" s="11"/>
      <c r="J17" s="11"/>
      <c r="K17" s="11"/>
      <c r="L17" s="11"/>
    </row>
    <row r="18" spans="1:12" ht="14.25">
      <c r="A18" s="7" t="s">
        <v>24</v>
      </c>
      <c r="B18" s="11">
        <f>SUM(B6:B17)</f>
        <v>115.53441851000004</v>
      </c>
      <c r="C18" s="11">
        <f>SUM(C6:C17)</f>
        <v>14.962267</v>
      </c>
      <c r="D18" s="11">
        <f>SUM(D6:D17)</f>
        <v>27.771483</v>
      </c>
      <c r="E18" s="11"/>
      <c r="F18" s="11">
        <f>SUM(F6:F17)</f>
        <v>158.26816851000004</v>
      </c>
      <c r="G18" s="11">
        <f>SUM(G6:G17)</f>
        <v>73.24656506000001</v>
      </c>
      <c r="H18" s="11">
        <f>SUM(H6:H17)</f>
        <v>26.935711920000003</v>
      </c>
      <c r="I18" s="11">
        <f>SUM(I6:I17)</f>
        <v>13.0433325</v>
      </c>
      <c r="J18" s="11"/>
      <c r="K18" s="11">
        <f>SUM(K6:K17)</f>
        <v>113.22560948000002</v>
      </c>
      <c r="L18" s="11">
        <v>271.49377799</v>
      </c>
    </row>
  </sheetData>
  <sheetProtection/>
  <mergeCells count="5">
    <mergeCell ref="A2:L2"/>
    <mergeCell ref="A4:A5"/>
    <mergeCell ref="B4:F4"/>
    <mergeCell ref="G4:J4"/>
    <mergeCell ref="L4:L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2" sqref="A2:H2"/>
    </sheetView>
  </sheetViews>
  <sheetFormatPr defaultColWidth="9.00390625" defaultRowHeight="14.25"/>
  <cols>
    <col min="1" max="1" width="18.50390625" style="0" customWidth="1"/>
  </cols>
  <sheetData>
    <row r="1" ht="18.75">
      <c r="A1" s="1" t="s">
        <v>25</v>
      </c>
    </row>
    <row r="2" spans="1:8" ht="20.25">
      <c r="A2" s="35" t="s">
        <v>88</v>
      </c>
      <c r="B2" s="35"/>
      <c r="C2" s="35"/>
      <c r="D2" s="35"/>
      <c r="E2" s="35"/>
      <c r="F2" s="35"/>
      <c r="G2" s="35"/>
      <c r="H2" s="35"/>
    </row>
    <row r="3" spans="1:8" ht="14.25">
      <c r="A3" s="13"/>
      <c r="B3" s="13"/>
      <c r="C3" s="13"/>
      <c r="D3" s="14"/>
      <c r="E3" s="14"/>
      <c r="F3" s="13"/>
      <c r="G3" s="13"/>
      <c r="H3" s="13"/>
    </row>
    <row r="4" spans="1:8" ht="14.25">
      <c r="A4" s="36" t="s">
        <v>26</v>
      </c>
      <c r="B4" s="32" t="s">
        <v>27</v>
      </c>
      <c r="C4" s="33"/>
      <c r="D4" s="33"/>
      <c r="E4" s="34"/>
      <c r="F4" s="36" t="s">
        <v>28</v>
      </c>
      <c r="G4" s="36"/>
      <c r="H4" s="36"/>
    </row>
    <row r="5" spans="1:8" ht="14.25">
      <c r="A5" s="36"/>
      <c r="B5" s="7" t="s">
        <v>29</v>
      </c>
      <c r="C5" s="7" t="s">
        <v>30</v>
      </c>
      <c r="D5" s="15" t="s">
        <v>31</v>
      </c>
      <c r="E5" s="15" t="s">
        <v>32</v>
      </c>
      <c r="F5" s="7" t="s">
        <v>29</v>
      </c>
      <c r="G5" s="7" t="s">
        <v>30</v>
      </c>
      <c r="H5" s="15" t="s">
        <v>31</v>
      </c>
    </row>
    <row r="6" spans="1:8" ht="14.25">
      <c r="A6" s="16" t="s">
        <v>33</v>
      </c>
      <c r="B6" s="17">
        <f>SUM(B7:B9)</f>
        <v>158.26816851000004</v>
      </c>
      <c r="C6" s="17">
        <v>146.85</v>
      </c>
      <c r="D6" s="18">
        <f aca="true" t="shared" si="0" ref="D6:D16">(B6-C6)/C6</f>
        <v>0.07775395648621072</v>
      </c>
      <c r="E6" s="18">
        <f>(B6-'[1]上月'!B2)/'[1]上月'!B2</f>
        <v>-0.10248288244300763</v>
      </c>
      <c r="F6" s="17">
        <f>SUM(F7:F9)</f>
        <v>158.26816851000004</v>
      </c>
      <c r="G6" s="17">
        <v>146.85</v>
      </c>
      <c r="H6" s="18">
        <f aca="true" t="shared" si="1" ref="H6:H16">(F6-G6)/G6</f>
        <v>0.07775395648621072</v>
      </c>
    </row>
    <row r="7" spans="1:8" ht="14.25">
      <c r="A7" s="19" t="s">
        <v>34</v>
      </c>
      <c r="B7" s="17">
        <v>115.53441851000004</v>
      </c>
      <c r="C7" s="17">
        <v>111.71</v>
      </c>
      <c r="D7" s="18">
        <f t="shared" si="0"/>
        <v>0.034235238653657185</v>
      </c>
      <c r="E7" s="18">
        <f>(B7-'[1]上月'!B3)/'[1]上月'!B3</f>
        <v>-0.09773980078094473</v>
      </c>
      <c r="F7" s="17">
        <v>115.53441851000004</v>
      </c>
      <c r="G7" s="17">
        <v>111.71</v>
      </c>
      <c r="H7" s="18">
        <f t="shared" si="1"/>
        <v>0.034235238653657185</v>
      </c>
    </row>
    <row r="8" spans="1:8" ht="14.25">
      <c r="A8" s="19" t="s">
        <v>35</v>
      </c>
      <c r="B8" s="17">
        <v>14.962267</v>
      </c>
      <c r="C8" s="17">
        <v>11.098794999999999</v>
      </c>
      <c r="D8" s="18">
        <f>(B8-C8)/C8</f>
        <v>0.348098329593438</v>
      </c>
      <c r="E8" s="18">
        <f>(B8-'[1]上月'!B5)/'[1]上月'!B5</f>
        <v>-0.26834880195599015</v>
      </c>
      <c r="F8" s="17">
        <v>14.962267</v>
      </c>
      <c r="G8" s="17">
        <v>11.098794999999999</v>
      </c>
      <c r="H8" s="18">
        <f>(F8-G8)/G8</f>
        <v>0.348098329593438</v>
      </c>
    </row>
    <row r="9" spans="1:8" ht="14.25">
      <c r="A9" s="19" t="s">
        <v>36</v>
      </c>
      <c r="B9" s="11">
        <v>27.771483</v>
      </c>
      <c r="C9" s="17">
        <v>24.035954999999998</v>
      </c>
      <c r="D9" s="18">
        <f>(B9-C9)/C9</f>
        <v>0.15541417014634962</v>
      </c>
      <c r="E9" s="18">
        <f>(B9-'[1]上月'!B4)/'[1]上月'!B4</f>
        <v>-0.0024610991379310325</v>
      </c>
      <c r="F9" s="17">
        <v>27.771483</v>
      </c>
      <c r="G9" s="17">
        <v>24.035954999999998</v>
      </c>
      <c r="H9" s="18">
        <f>(F9-G9)/G9</f>
        <v>0.15541417014634962</v>
      </c>
    </row>
    <row r="10" spans="1:8" ht="14.25">
      <c r="A10" s="16" t="s">
        <v>37</v>
      </c>
      <c r="B10" s="17">
        <f>SUM(B11:B13)</f>
        <v>113.22560948000002</v>
      </c>
      <c r="C10" s="17">
        <f>SUM(C11:C13)</f>
        <v>101.74410124999999</v>
      </c>
      <c r="D10" s="18">
        <f t="shared" si="0"/>
        <v>0.11284691779613153</v>
      </c>
      <c r="E10" s="18">
        <f>(B10-'[1]上月'!B6)/'[1]上月'!B6</f>
        <v>-0.10408601455926554</v>
      </c>
      <c r="F10" s="17">
        <f>SUM(F11:F13)</f>
        <v>113.22560948000002</v>
      </c>
      <c r="G10" s="17">
        <f>SUM(G11:G13)</f>
        <v>101.74410124999999</v>
      </c>
      <c r="H10" s="18">
        <f t="shared" si="1"/>
        <v>0.11284691779613153</v>
      </c>
    </row>
    <row r="11" spans="1:8" ht="14.25">
      <c r="A11" s="19" t="s">
        <v>34</v>
      </c>
      <c r="B11" s="11">
        <v>73.24656506000001</v>
      </c>
      <c r="C11" s="17">
        <v>70.00418674999999</v>
      </c>
      <c r="D11" s="18">
        <f t="shared" si="0"/>
        <v>0.04631691989479503</v>
      </c>
      <c r="E11" s="18">
        <f>(B11-'[1]上月'!B7)/'[1]上月'!B7</f>
        <v>-0.05913211226718029</v>
      </c>
      <c r="F11" s="17">
        <v>73.24656506000001</v>
      </c>
      <c r="G11" s="17">
        <v>70.00418674999999</v>
      </c>
      <c r="H11" s="18">
        <f t="shared" si="1"/>
        <v>0.04631691989479503</v>
      </c>
    </row>
    <row r="12" spans="1:8" ht="14.25">
      <c r="A12" s="19" t="s">
        <v>38</v>
      </c>
      <c r="B12" s="11">
        <v>26.935711920000003</v>
      </c>
      <c r="C12" s="17">
        <v>21.0564705</v>
      </c>
      <c r="D12" s="18">
        <f t="shared" si="0"/>
        <v>0.27921305329874746</v>
      </c>
      <c r="E12" s="18">
        <f>(B12-'[1]上月'!B8)/'[1]上月'!B8</f>
        <v>-0.19426527310798675</v>
      </c>
      <c r="F12" s="17">
        <v>26.935711920000003</v>
      </c>
      <c r="G12" s="17">
        <v>21.0564705</v>
      </c>
      <c r="H12" s="18">
        <f t="shared" si="1"/>
        <v>0.27921305329874746</v>
      </c>
    </row>
    <row r="13" spans="1:8" ht="14.25">
      <c r="A13" s="19" t="s">
        <v>39</v>
      </c>
      <c r="B13" s="11">
        <v>13.0433325</v>
      </c>
      <c r="C13" s="17">
        <v>10.683444</v>
      </c>
      <c r="D13" s="18">
        <f t="shared" si="0"/>
        <v>0.22089211119560326</v>
      </c>
      <c r="E13" s="18">
        <f>(B13-'[1]上月'!B9)/'[1]上月'!B9</f>
        <v>-0.1362031456953642</v>
      </c>
      <c r="F13" s="11">
        <v>13.0433325</v>
      </c>
      <c r="G13" s="17">
        <v>10.683444</v>
      </c>
      <c r="H13" s="18">
        <f t="shared" si="1"/>
        <v>0.22089211119560326</v>
      </c>
    </row>
    <row r="14" spans="1:8" ht="14.25">
      <c r="A14" s="16" t="s">
        <v>40</v>
      </c>
      <c r="B14" s="17">
        <f>B6+B10</f>
        <v>271.49377799000007</v>
      </c>
      <c r="C14" s="17">
        <f>SUM(C15:C18)</f>
        <v>248.58885124999998</v>
      </c>
      <c r="D14" s="18">
        <f t="shared" si="0"/>
        <v>0.09213979880765105</v>
      </c>
      <c r="E14" s="18">
        <f>(B14-'[1]上月'!B10)/'[1]上月'!B10</f>
        <v>-0.10315216044529583</v>
      </c>
      <c r="F14" s="17">
        <f>SUM(F15:F18)</f>
        <v>271.49377799000007</v>
      </c>
      <c r="G14" s="17">
        <f>G6+G10</f>
        <v>248.59410125</v>
      </c>
      <c r="H14" s="18">
        <f t="shared" si="1"/>
        <v>0.09211673416567069</v>
      </c>
    </row>
    <row r="15" spans="1:8" ht="14.25">
      <c r="A15" s="19" t="s">
        <v>34</v>
      </c>
      <c r="B15" s="17">
        <f>B7+B11</f>
        <v>188.78098357000005</v>
      </c>
      <c r="C15" s="17">
        <f>C7+C11</f>
        <v>181.71418674999998</v>
      </c>
      <c r="D15" s="18">
        <f t="shared" si="0"/>
        <v>0.03888962632137507</v>
      </c>
      <c r="E15" s="18">
        <f>(B15-'[1]上月'!B11)/'[1]上月'!B11</f>
        <v>-0.08314238188440971</v>
      </c>
      <c r="F15" s="17">
        <f>F7+F11</f>
        <v>188.78098357000005</v>
      </c>
      <c r="G15" s="17">
        <f>G7+G11</f>
        <v>181.71418674999998</v>
      </c>
      <c r="H15" s="18">
        <f t="shared" si="1"/>
        <v>0.03888962632137507</v>
      </c>
    </row>
    <row r="16" spans="1:8" ht="14.25">
      <c r="A16" s="19" t="s">
        <v>38</v>
      </c>
      <c r="B16" s="17">
        <f>B12</f>
        <v>26.935711920000003</v>
      </c>
      <c r="C16" s="17">
        <f>C12</f>
        <v>21.0564705</v>
      </c>
      <c r="D16" s="18">
        <f t="shared" si="0"/>
        <v>0.27921305329874746</v>
      </c>
      <c r="E16" s="18">
        <f>(B16-'[1]上月'!B12)/'[1]上月'!B12</f>
        <v>-0.19426527310798675</v>
      </c>
      <c r="F16" s="17">
        <f>F12</f>
        <v>26.935711920000003</v>
      </c>
      <c r="G16" s="17">
        <f>G12</f>
        <v>21.0564705</v>
      </c>
      <c r="H16" s="18">
        <f t="shared" si="1"/>
        <v>0.27921305329874746</v>
      </c>
    </row>
    <row r="17" spans="1:8" ht="14.25">
      <c r="A17" s="19" t="s">
        <v>39</v>
      </c>
      <c r="B17" s="17">
        <f>B8+B13</f>
        <v>28.005599500000002</v>
      </c>
      <c r="C17" s="17">
        <f>C8+C13</f>
        <v>21.782238999999997</v>
      </c>
      <c r="D17" s="18">
        <f>(B17-C17)/C17</f>
        <v>0.28570802569928677</v>
      </c>
      <c r="E17" s="18">
        <f>(B17-'[1]上月'!B14)/'[1]上月'!B14</f>
        <v>-0.2122194233473979</v>
      </c>
      <c r="F17" s="17">
        <f>F8+F13</f>
        <v>28.005599500000002</v>
      </c>
      <c r="G17" s="17">
        <f>G8+G13</f>
        <v>21.782238999999997</v>
      </c>
      <c r="H17" s="18">
        <f>(F17-G17)/G17</f>
        <v>0.28570802569928677</v>
      </c>
    </row>
    <row r="18" spans="1:8" ht="14.25">
      <c r="A18" s="19" t="s">
        <v>41</v>
      </c>
      <c r="B18" s="17">
        <f>B9</f>
        <v>27.771483</v>
      </c>
      <c r="C18" s="17">
        <f>C9</f>
        <v>24.035954999999998</v>
      </c>
      <c r="D18" s="18">
        <f>(B18-C18)/C18</f>
        <v>0.15541417014634962</v>
      </c>
      <c r="E18" s="18">
        <f>(B18-'[1]上月'!B13)/'[1]上月'!B13</f>
        <v>-0.0024610991379310325</v>
      </c>
      <c r="F18" s="17">
        <f>F9</f>
        <v>27.771483</v>
      </c>
      <c r="G18" s="17">
        <f>G9</f>
        <v>24.035954999999998</v>
      </c>
      <c r="H18" s="18">
        <f>(F18-G18)/G18</f>
        <v>0.15541417014634962</v>
      </c>
    </row>
  </sheetData>
  <sheetProtection/>
  <mergeCells count="4">
    <mergeCell ref="A2:H2"/>
    <mergeCell ref="A4:A5"/>
    <mergeCell ref="B4:E4"/>
    <mergeCell ref="F4:H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A1" sqref="A1:N1"/>
    </sheetView>
  </sheetViews>
  <sheetFormatPr defaultColWidth="9.00390625" defaultRowHeight="14.25"/>
  <sheetData>
    <row r="1" spans="1:14" ht="21">
      <c r="A1" s="37" t="s">
        <v>42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.75">
      <c r="A2" s="20"/>
      <c r="B2" s="21"/>
      <c r="C2" s="22"/>
      <c r="D2" s="21"/>
      <c r="E2" s="22"/>
      <c r="F2" s="21"/>
      <c r="G2" s="22"/>
      <c r="H2" s="21"/>
      <c r="I2" s="22"/>
      <c r="J2" s="21"/>
      <c r="K2" s="22"/>
      <c r="L2" s="21"/>
      <c r="M2" s="39" t="s">
        <v>43</v>
      </c>
      <c r="N2" s="39"/>
    </row>
    <row r="3" spans="1:14" ht="14.25">
      <c r="A3" s="36" t="s">
        <v>44</v>
      </c>
      <c r="B3" s="36" t="s">
        <v>45</v>
      </c>
      <c r="C3" s="40"/>
      <c r="D3" s="40"/>
      <c r="E3" s="40"/>
      <c r="F3" s="36" t="s">
        <v>46</v>
      </c>
      <c r="G3" s="40"/>
      <c r="H3" s="40"/>
      <c r="I3" s="40"/>
      <c r="J3" s="36" t="s">
        <v>47</v>
      </c>
      <c r="K3" s="40"/>
      <c r="L3" s="40"/>
      <c r="M3" s="40"/>
      <c r="N3" s="41" t="s">
        <v>48</v>
      </c>
    </row>
    <row r="4" spans="1:14" ht="14.25">
      <c r="A4" s="36"/>
      <c r="B4" s="32" t="s">
        <v>49</v>
      </c>
      <c r="C4" s="33"/>
      <c r="D4" s="36" t="s">
        <v>50</v>
      </c>
      <c r="E4" s="40"/>
      <c r="F4" s="32" t="s">
        <v>49</v>
      </c>
      <c r="G4" s="33"/>
      <c r="H4" s="36" t="s">
        <v>50</v>
      </c>
      <c r="I4" s="40"/>
      <c r="J4" s="32" t="s">
        <v>49</v>
      </c>
      <c r="K4" s="33"/>
      <c r="L4" s="36" t="s">
        <v>50</v>
      </c>
      <c r="M4" s="40"/>
      <c r="N4" s="42"/>
    </row>
    <row r="5" spans="1:14" ht="14.25">
      <c r="A5" s="36"/>
      <c r="B5" s="44" t="s">
        <v>51</v>
      </c>
      <c r="C5" s="23" t="s">
        <v>52</v>
      </c>
      <c r="D5" s="44" t="s">
        <v>53</v>
      </c>
      <c r="E5" s="23" t="s">
        <v>52</v>
      </c>
      <c r="F5" s="44" t="s">
        <v>51</v>
      </c>
      <c r="G5" s="23" t="s">
        <v>52</v>
      </c>
      <c r="H5" s="44" t="s">
        <v>53</v>
      </c>
      <c r="I5" s="23" t="s">
        <v>52</v>
      </c>
      <c r="J5" s="44" t="s">
        <v>51</v>
      </c>
      <c r="K5" s="23" t="s">
        <v>52</v>
      </c>
      <c r="L5" s="44" t="s">
        <v>53</v>
      </c>
      <c r="M5" s="23" t="s">
        <v>52</v>
      </c>
      <c r="N5" s="42"/>
    </row>
    <row r="6" spans="1:14" ht="14.25">
      <c r="A6" s="36"/>
      <c r="B6" s="44"/>
      <c r="C6" s="24" t="s">
        <v>54</v>
      </c>
      <c r="D6" s="44"/>
      <c r="E6" s="24" t="s">
        <v>54</v>
      </c>
      <c r="F6" s="44"/>
      <c r="G6" s="24" t="s">
        <v>54</v>
      </c>
      <c r="H6" s="44"/>
      <c r="I6" s="24" t="s">
        <v>54</v>
      </c>
      <c r="J6" s="44"/>
      <c r="K6" s="24" t="s">
        <v>54</v>
      </c>
      <c r="L6" s="44"/>
      <c r="M6" s="24" t="s">
        <v>54</v>
      </c>
      <c r="N6" s="43"/>
    </row>
    <row r="7" spans="1:14" ht="15">
      <c r="A7" s="7" t="s">
        <v>55</v>
      </c>
      <c r="B7" s="25">
        <v>37848.43</v>
      </c>
      <c r="C7" s="26">
        <f>(B7-'[2]与13年同期销量比较'!B4)/'[2]与13年同期销量比较'!B4*100</f>
        <v>-17.277158150341073</v>
      </c>
      <c r="D7" s="25">
        <v>37848.43</v>
      </c>
      <c r="E7" s="26">
        <f>(D7-'[2]与13年同期销量比较'!C4)/'[2]与13年同期销量比较'!C4*100</f>
        <v>-17.277158150341073</v>
      </c>
      <c r="F7" s="27">
        <v>41310.0062</v>
      </c>
      <c r="G7" s="26">
        <f>(F7-'[2]与13年同期销量比较'!D4)/'[2]与13年同期销量比较'!D4*100</f>
        <v>29.47101270609398</v>
      </c>
      <c r="H7" s="25">
        <v>41310.0062</v>
      </c>
      <c r="I7" s="26">
        <f>(H7-'[2]与13年同期销量比较'!E4)/'[2]与13年同期销量比较'!E4*100</f>
        <v>29.47101270609398</v>
      </c>
      <c r="J7" s="25">
        <f>B7+F7</f>
        <v>79158.4362</v>
      </c>
      <c r="K7" s="26">
        <f>(J7-'[2]与13年同期销量比较'!F4)/'[2]与13年同期销量比较'!F4*100</f>
        <v>1.9294029472732497</v>
      </c>
      <c r="L7" s="25">
        <f aca="true" t="shared" si="0" ref="L7:L38">D7+H7</f>
        <v>79158.4362</v>
      </c>
      <c r="M7" s="26">
        <f>(L7-'[2]与13年同期销量比较'!I4)/'[2]与13年同期销量比较'!I4*100</f>
        <v>1.9294029472732497</v>
      </c>
      <c r="N7" s="28">
        <f>RANK(L7,$L$7:$L$37)</f>
        <v>16</v>
      </c>
    </row>
    <row r="8" spans="1:14" ht="15">
      <c r="A8" s="7" t="s">
        <v>56</v>
      </c>
      <c r="B8" s="25">
        <v>30174.39</v>
      </c>
      <c r="C8" s="26">
        <f>(B8-'[2]与13年同期销量比较'!B5)/'[2]与13年同期销量比较'!B5*100</f>
        <v>22.101235806835383</v>
      </c>
      <c r="D8" s="25">
        <v>30174.39</v>
      </c>
      <c r="E8" s="26">
        <f>(D8-'[2]与13年同期销量比较'!C5)/'[2]与13年同期销量比较'!C5*100</f>
        <v>22.101235806835383</v>
      </c>
      <c r="F8" s="27">
        <v>29560.042</v>
      </c>
      <c r="G8" s="26">
        <f>(F8-'[2]与13年同期销量比较'!D5)/'[2]与13年同期销量比较'!D5*100</f>
        <v>-10.249721385138622</v>
      </c>
      <c r="H8" s="25">
        <v>29560.042</v>
      </c>
      <c r="I8" s="26">
        <f>(H8-'[2]与13年同期销量比较'!E5)/'[2]与13年同期销量比较'!E5*100</f>
        <v>-10.249721385138622</v>
      </c>
      <c r="J8" s="25">
        <f aca="true" t="shared" si="1" ref="J8:J38">B8+F8</f>
        <v>59734.432</v>
      </c>
      <c r="K8" s="26">
        <f>(J8-'[2]与13年同期销量比较'!F5)/'[2]与13年同期销量比较'!F5*100</f>
        <v>3.61840309271514</v>
      </c>
      <c r="L8" s="25">
        <f t="shared" si="0"/>
        <v>59734.432</v>
      </c>
      <c r="M8" s="26">
        <f>(L8-'[2]与13年同期销量比较'!I5)/'[2]与13年同期销量比较'!I5*100</f>
        <v>3.61840309271514</v>
      </c>
      <c r="N8" s="28">
        <f aca="true" t="shared" si="2" ref="N8:N37">RANK(L8,$L$7:$L$37)</f>
        <v>23</v>
      </c>
    </row>
    <row r="9" spans="1:14" ht="15">
      <c r="A9" s="7" t="s">
        <v>57</v>
      </c>
      <c r="B9" s="25">
        <v>55196.07080000001</v>
      </c>
      <c r="C9" s="26">
        <f>(B9-'[2]与13年同期销量比较'!B6)/'[2]与13年同期销量比较'!B6*100</f>
        <v>-24.367777447852866</v>
      </c>
      <c r="D9" s="25">
        <v>55196.0708</v>
      </c>
      <c r="E9" s="26">
        <f>(D9-'[2]与13年同期销量比较'!C6)/'[2]与13年同期销量比较'!C6*100</f>
        <v>-24.367777447852877</v>
      </c>
      <c r="F9" s="27">
        <v>66016.6125</v>
      </c>
      <c r="G9" s="26">
        <f>(F9-'[2]与13年同期销量比较'!D6)/'[2]与13年同期销量比较'!D6*100</f>
        <v>35.46693576544021</v>
      </c>
      <c r="H9" s="25">
        <v>66016.6125</v>
      </c>
      <c r="I9" s="26">
        <f>(H9-'[2]与13年同期销量比较'!E6)/'[2]与13年同期销量比较'!E6*100</f>
        <v>35.46693576544021</v>
      </c>
      <c r="J9" s="25">
        <f t="shared" si="1"/>
        <v>121212.6833</v>
      </c>
      <c r="K9" s="26">
        <f>(J9-'[2]与13年同期销量比较'!F6)/'[2]与13年同期销量比较'!F6*100</f>
        <v>-0.4104152779125457</v>
      </c>
      <c r="L9" s="25">
        <f t="shared" si="0"/>
        <v>121212.6833</v>
      </c>
      <c r="M9" s="26">
        <f>(L9-'[2]与13年同期销量比较'!I6)/'[2]与13年同期销量比较'!I6*100</f>
        <v>-0.4104152779125457</v>
      </c>
      <c r="N9" s="28">
        <f t="shared" si="2"/>
        <v>6</v>
      </c>
    </row>
    <row r="10" spans="1:14" ht="15">
      <c r="A10" s="7" t="s">
        <v>58</v>
      </c>
      <c r="B10" s="25">
        <v>26994.0732</v>
      </c>
      <c r="C10" s="26">
        <f>(B10-'[2]与13年同期销量比较'!B7)/'[2]与13年同期销量比较'!B7*100</f>
        <v>8.36441077362682</v>
      </c>
      <c r="D10" s="25">
        <v>26994.0732</v>
      </c>
      <c r="E10" s="26">
        <f>(D10-'[2]与13年同期销量比较'!C7)/'[2]与13年同期销量比较'!C7*100</f>
        <v>8.36441077362682</v>
      </c>
      <c r="F10" s="27">
        <v>12478.8733</v>
      </c>
      <c r="G10" s="26">
        <f>(F10-'[2]与13年同期销量比较'!D7)/'[2]与13年同期销量比较'!D7*100</f>
        <v>77.09095681999256</v>
      </c>
      <c r="H10" s="25">
        <v>12478.8733</v>
      </c>
      <c r="I10" s="26">
        <f>(H10-'[2]与13年同期销量比较'!E7)/'[2]与13年同期销量比较'!E7*100</f>
        <v>77.09095681999256</v>
      </c>
      <c r="J10" s="25">
        <f t="shared" si="1"/>
        <v>39472.9465</v>
      </c>
      <c r="K10" s="26">
        <f>(J10-'[2]与13年同期销量比较'!F7)/'[2]与13年同期销量比较'!F7*100</f>
        <v>23.518743898568502</v>
      </c>
      <c r="L10" s="25">
        <f t="shared" si="0"/>
        <v>39472.9465</v>
      </c>
      <c r="M10" s="26">
        <f>(L10-'[2]与13年同期销量比较'!I7)/'[2]与13年同期销量比较'!I7*100</f>
        <v>23.518743898568502</v>
      </c>
      <c r="N10" s="28">
        <f t="shared" si="2"/>
        <v>26</v>
      </c>
    </row>
    <row r="11" spans="1:14" ht="15">
      <c r="A11" s="7" t="s">
        <v>59</v>
      </c>
      <c r="B11" s="25">
        <v>38013.04</v>
      </c>
      <c r="C11" s="26">
        <f>(B11-'[2]与13年同期销量比较'!B8)/'[2]与13年同期销量比较'!B8*100</f>
        <v>43.157660054675</v>
      </c>
      <c r="D11" s="25">
        <v>38013.04</v>
      </c>
      <c r="E11" s="26">
        <f>(D11-'[2]与13年同期销量比较'!C8)/'[2]与13年同期销量比较'!C8*100</f>
        <v>43.157660054675</v>
      </c>
      <c r="F11" s="27">
        <v>22403.1009</v>
      </c>
      <c r="G11" s="26">
        <f>(F11-'[2]与13年同期销量比较'!D8)/'[2]与13年同期销量比较'!D8*100</f>
        <v>90.32204242403047</v>
      </c>
      <c r="H11" s="25">
        <v>22403.1009</v>
      </c>
      <c r="I11" s="26">
        <f>(H11-'[2]与13年同期销量比较'!E8)/'[2]与13年同期销量比较'!E8*100</f>
        <v>90.32204242403047</v>
      </c>
      <c r="J11" s="25">
        <f t="shared" si="1"/>
        <v>60416.1409</v>
      </c>
      <c r="K11" s="26">
        <f>(J11-'[2]与13年同期销量比较'!F8)/'[2]与13年同期销量比较'!F8*100</f>
        <v>57.64396287431751</v>
      </c>
      <c r="L11" s="25">
        <f t="shared" si="0"/>
        <v>60416.1409</v>
      </c>
      <c r="M11" s="26">
        <f>(L11-'[2]与13年同期销量比较'!I8)/'[2]与13年同期销量比较'!I8*100</f>
        <v>57.64396287431751</v>
      </c>
      <c r="N11" s="28">
        <f t="shared" si="2"/>
        <v>22</v>
      </c>
    </row>
    <row r="12" spans="1:14" ht="15">
      <c r="A12" s="7" t="s">
        <v>60</v>
      </c>
      <c r="B12" s="25">
        <v>85228.7769</v>
      </c>
      <c r="C12" s="26">
        <f>(B12-'[2]与13年同期销量比较'!B9)/'[2]与13年同期销量比较'!B9*100</f>
        <v>16.525036152264295</v>
      </c>
      <c r="D12" s="25">
        <v>85228.7769</v>
      </c>
      <c r="E12" s="26">
        <f>(D12-'[2]与13年同期销量比较'!C9)/'[2]与13年同期销量比较'!C9*100</f>
        <v>16.525036152264295</v>
      </c>
      <c r="F12" s="27">
        <v>36587.2693</v>
      </c>
      <c r="G12" s="26">
        <f>(F12-'[2]与13年同期销量比较'!D9)/'[2]与13年同期销量比较'!D9*100</f>
        <v>-10.49176551220879</v>
      </c>
      <c r="H12" s="25">
        <v>36587.2693</v>
      </c>
      <c r="I12" s="26">
        <f>(H12-'[2]与13年同期销量比较'!E9)/'[2]与13年同期销量比较'!E9*100</f>
        <v>-10.49176551220879</v>
      </c>
      <c r="J12" s="25">
        <f t="shared" si="1"/>
        <v>121816.0462</v>
      </c>
      <c r="K12" s="26">
        <f>(J12-'[2]与13年同期销量比较'!F9)/'[2]与13年同期销量比较'!F9*100</f>
        <v>6.839405497310688</v>
      </c>
      <c r="L12" s="25">
        <f t="shared" si="0"/>
        <v>121816.0462</v>
      </c>
      <c r="M12" s="26">
        <f>(L12-'[2]与13年同期销量比较'!I9)/'[2]与13年同期销量比较'!I9*100</f>
        <v>6.839405497310688</v>
      </c>
      <c r="N12" s="28">
        <f t="shared" si="2"/>
        <v>5</v>
      </c>
    </row>
    <row r="13" spans="1:14" ht="15">
      <c r="A13" s="7" t="s">
        <v>61</v>
      </c>
      <c r="B13" s="25">
        <v>37242.2205</v>
      </c>
      <c r="C13" s="26">
        <f>(B13-'[2]与13年同期销量比较'!B10)/'[2]与13年同期销量比较'!B10*100</f>
        <v>1.3328681477869788</v>
      </c>
      <c r="D13" s="25">
        <v>37242.220499999996</v>
      </c>
      <c r="E13" s="26">
        <f>(D13-'[2]与13年同期销量比较'!C10)/'[2]与13年同期销量比较'!C10*100</f>
        <v>1.332868147786959</v>
      </c>
      <c r="F13" s="27">
        <v>27905.7644</v>
      </c>
      <c r="G13" s="26">
        <f>(F13-'[2]与13年同期销量比较'!D10)/'[2]与13年同期销量比较'!D10*100</f>
        <v>0.285152778169816</v>
      </c>
      <c r="H13" s="25">
        <v>27905.7644</v>
      </c>
      <c r="I13" s="26">
        <f>(H13-'[2]与13年同期销量比较'!E10)/'[2]与13年同期销量比较'!E10*100</f>
        <v>0.285152778169816</v>
      </c>
      <c r="J13" s="25">
        <f t="shared" si="1"/>
        <v>65147.9849</v>
      </c>
      <c r="K13" s="26">
        <f>(J13-'[2]与13年同期销量比较'!F10)/'[2]与13年同期销量比较'!F10*100</f>
        <v>0.8814169762392273</v>
      </c>
      <c r="L13" s="25">
        <f t="shared" si="0"/>
        <v>65147.984899999996</v>
      </c>
      <c r="M13" s="26">
        <f>(L13-'[2]与13年同期销量比较'!I10)/'[2]与13年同期销量比较'!I10*100</f>
        <v>0.8814169762392162</v>
      </c>
      <c r="N13" s="28">
        <f t="shared" si="2"/>
        <v>19</v>
      </c>
    </row>
    <row r="14" spans="1:14" ht="15">
      <c r="A14" s="7" t="s">
        <v>62</v>
      </c>
      <c r="B14" s="25">
        <v>41927.47</v>
      </c>
      <c r="C14" s="26">
        <f>(B14-'[2]与13年同期销量比较'!B11)/'[2]与13年同期销量比较'!B11*100</f>
        <v>13.237516316179962</v>
      </c>
      <c r="D14" s="25">
        <v>41927.47</v>
      </c>
      <c r="E14" s="26">
        <f>(D14-'[2]与13年同期销量比较'!C11)/'[2]与13年同期销量比较'!C11*100</f>
        <v>13.237516316179962</v>
      </c>
      <c r="F14" s="27">
        <v>42653.2821</v>
      </c>
      <c r="G14" s="26">
        <f>(F14-'[2]与13年同期销量比较'!D11)/'[2]与13年同期销量比较'!D11*100</f>
        <v>31.694439046194105</v>
      </c>
      <c r="H14" s="25">
        <v>42653.2821</v>
      </c>
      <c r="I14" s="26">
        <f>(H14-'[2]与13年同期销量比较'!E11)/'[2]与13年同期销量比较'!E11*100</f>
        <v>31.694439046194105</v>
      </c>
      <c r="J14" s="25">
        <f t="shared" si="1"/>
        <v>84580.7521</v>
      </c>
      <c r="K14" s="26">
        <f>(J14-'[2]与13年同期销量比较'!F11)/'[2]与13年同期销量比较'!F11*100</f>
        <v>21.84935752378559</v>
      </c>
      <c r="L14" s="25">
        <f t="shared" si="0"/>
        <v>84580.7521</v>
      </c>
      <c r="M14" s="26">
        <f>(L14-'[2]与13年同期销量比较'!I11)/'[2]与13年同期销量比较'!I11*100</f>
        <v>21.84935752378559</v>
      </c>
      <c r="N14" s="28">
        <f t="shared" si="2"/>
        <v>12</v>
      </c>
    </row>
    <row r="15" spans="1:14" ht="15">
      <c r="A15" s="7" t="s">
        <v>63</v>
      </c>
      <c r="B15" s="25">
        <v>33008.58</v>
      </c>
      <c r="C15" s="26">
        <f>(B15-'[2]与13年同期销量比较'!B12)/'[2]与13年同期销量比较'!B12*100</f>
        <v>6.495642556728065</v>
      </c>
      <c r="D15" s="25">
        <v>33008.58</v>
      </c>
      <c r="E15" s="26">
        <f>(D15-'[2]与13年同期销量比较'!C12)/'[2]与13年同期销量比较'!C12*100</f>
        <v>6.495642556728065</v>
      </c>
      <c r="F15" s="27">
        <v>40818.812</v>
      </c>
      <c r="G15" s="26">
        <f>(F15-'[2]与13年同期销量比较'!D12)/'[2]与13年同期销量比较'!D12*100</f>
        <v>95.9474854863949</v>
      </c>
      <c r="H15" s="25">
        <v>40818.812</v>
      </c>
      <c r="I15" s="26">
        <f>(H15-'[2]与13年同期销量比较'!E12)/'[2]与13年同期销量比较'!E12*100</f>
        <v>95.9474854863949</v>
      </c>
      <c r="J15" s="25">
        <f t="shared" si="1"/>
        <v>73827.39199999999</v>
      </c>
      <c r="K15" s="26">
        <f>(J15-'[2]与13年同期销量比较'!F12)/'[2]与13年同期销量比较'!F12*100</f>
        <v>42.45037136317677</v>
      </c>
      <c r="L15" s="25">
        <f t="shared" si="0"/>
        <v>73827.39199999999</v>
      </c>
      <c r="M15" s="26">
        <f>(L15-'[2]与13年同期销量比较'!I12)/'[2]与13年同期销量比较'!I12*100</f>
        <v>42.45037136317677</v>
      </c>
      <c r="N15" s="28">
        <f t="shared" si="2"/>
        <v>18</v>
      </c>
    </row>
    <row r="16" spans="1:14" ht="15">
      <c r="A16" s="7" t="s">
        <v>64</v>
      </c>
      <c r="B16" s="25">
        <v>102167.09</v>
      </c>
      <c r="C16" s="26">
        <f>(B16-'[2]与13年同期销量比较'!B13)/'[2]与13年同期销量比较'!B13*100</f>
        <v>-10.06205956267279</v>
      </c>
      <c r="D16" s="25">
        <v>102167.09</v>
      </c>
      <c r="E16" s="26">
        <f>(D16-'[2]与13年同期销量比较'!C13)/'[2]与13年同期销量比较'!C13*100</f>
        <v>-10.06205956267279</v>
      </c>
      <c r="F16" s="27">
        <v>117586.3737</v>
      </c>
      <c r="G16" s="26">
        <f>(F16-'[2]与13年同期销量比较'!D13)/'[2]与13年同期销量比较'!D13*100</f>
        <v>-4.3970751712068585</v>
      </c>
      <c r="H16" s="25">
        <v>117586.3737</v>
      </c>
      <c r="I16" s="26">
        <f>(H16-'[2]与13年同期销量比较'!E13)/'[2]与13年同期销量比较'!E13*100</f>
        <v>-4.3970751712068585</v>
      </c>
      <c r="J16" s="25">
        <f t="shared" si="1"/>
        <v>219753.4637</v>
      </c>
      <c r="K16" s="26">
        <f>(J16-'[2]与13年同期销量比较'!F13)/'[2]与13年同期销量比较'!F13*100</f>
        <v>-7.117063322381263</v>
      </c>
      <c r="L16" s="25">
        <f t="shared" si="0"/>
        <v>219753.4637</v>
      </c>
      <c r="M16" s="26">
        <f>(L16-'[2]与13年同期销量比较'!I13)/'[2]与13年同期销量比较'!I13*100</f>
        <v>-7.117063322381263</v>
      </c>
      <c r="N16" s="28">
        <f t="shared" si="2"/>
        <v>3</v>
      </c>
    </row>
    <row r="17" spans="1:14" ht="15">
      <c r="A17" s="7" t="s">
        <v>65</v>
      </c>
      <c r="B17" s="25">
        <v>105109.43</v>
      </c>
      <c r="C17" s="26">
        <f>(B17-'[2]与13年同期销量比较'!B14)/'[2]与13年同期销量比较'!B14*100</f>
        <v>-7.193418758350527</v>
      </c>
      <c r="D17" s="25">
        <v>105109.43</v>
      </c>
      <c r="E17" s="26">
        <f>(D17-'[2]与13年同期销量比较'!C14)/'[2]与13年同期销量比较'!C14*100</f>
        <v>-7.193418758350527</v>
      </c>
      <c r="F17" s="27">
        <v>65883.7002</v>
      </c>
      <c r="G17" s="26">
        <f>(F17-'[2]与13年同期销量比较'!D14)/'[2]与13年同期销量比较'!D14*100</f>
        <v>-16.45673072219129</v>
      </c>
      <c r="H17" s="25">
        <v>65883.7002</v>
      </c>
      <c r="I17" s="26">
        <f>(H17-'[2]与13年同期销量比较'!E14)/'[2]与13年同期销量比较'!E14*100</f>
        <v>-16.45673072219129</v>
      </c>
      <c r="J17" s="25">
        <f t="shared" si="1"/>
        <v>170993.1302</v>
      </c>
      <c r="K17" s="26">
        <f>(J17-'[2]与13年同期销量比较'!F14)/'[2]与13年同期销量比较'!F14*100</f>
        <v>-10.995875449790509</v>
      </c>
      <c r="L17" s="25">
        <f t="shared" si="0"/>
        <v>170993.1302</v>
      </c>
      <c r="M17" s="26">
        <f>(L17-'[2]与13年同期销量比较'!I14)/'[2]与13年同期销量比较'!I14*100</f>
        <v>-10.995875449790509</v>
      </c>
      <c r="N17" s="28">
        <f t="shared" si="2"/>
        <v>4</v>
      </c>
    </row>
    <row r="18" spans="1:14" ht="15">
      <c r="A18" s="7" t="s">
        <v>66</v>
      </c>
      <c r="B18" s="25">
        <v>49711.36</v>
      </c>
      <c r="C18" s="26">
        <f>(B18-'[2]与13年同期销量比较'!B15)/'[2]与13年同期销量比较'!B15*100</f>
        <v>24.400654743449117</v>
      </c>
      <c r="D18" s="25">
        <v>49711.36</v>
      </c>
      <c r="E18" s="26">
        <f>(D18-'[2]与13年同期销量比较'!C15)/'[2]与13年同期销量比较'!C15*100</f>
        <v>24.400654743449117</v>
      </c>
      <c r="F18" s="27">
        <v>31044.6183</v>
      </c>
      <c r="G18" s="26">
        <f>(F18-'[2]与13年同期销量比较'!D15)/'[2]与13年同期销量比较'!D15*100</f>
        <v>16.360564777684637</v>
      </c>
      <c r="H18" s="25">
        <v>31044.6183</v>
      </c>
      <c r="I18" s="26">
        <f>(H18-'[2]与13年同期销量比较'!E15)/'[2]与13年同期销量比较'!E15*100</f>
        <v>16.360564777684637</v>
      </c>
      <c r="J18" s="25">
        <f t="shared" si="1"/>
        <v>80755.9783</v>
      </c>
      <c r="K18" s="26">
        <f>(J18-'[2]与13年同期销量比较'!F15)/'[2]与13年同期销量比较'!F15*100</f>
        <v>21.181780145492635</v>
      </c>
      <c r="L18" s="25">
        <f t="shared" si="0"/>
        <v>80755.9783</v>
      </c>
      <c r="M18" s="26">
        <f>(L18-'[2]与13年同期销量比较'!I15)/'[2]与13年同期销量比较'!I15*100</f>
        <v>21.181780145492635</v>
      </c>
      <c r="N18" s="28">
        <f t="shared" si="2"/>
        <v>15</v>
      </c>
    </row>
    <row r="19" spans="1:14" ht="15">
      <c r="A19" s="7" t="s">
        <v>67</v>
      </c>
      <c r="B19" s="25">
        <v>38994.4</v>
      </c>
      <c r="C19" s="26">
        <f>(B19-'[2]与13年同期销量比较'!B16)/'[2]与13年同期销量比较'!B16*100</f>
        <v>27.599768716747718</v>
      </c>
      <c r="D19" s="25">
        <v>38994.4</v>
      </c>
      <c r="E19" s="26">
        <f>(D19-'[2]与13年同期销量比较'!C16)/'[2]与13年同期销量比较'!C16*100</f>
        <v>27.599768716747718</v>
      </c>
      <c r="F19" s="27">
        <v>53256.6266</v>
      </c>
      <c r="G19" s="26">
        <f>(F19-'[2]与13年同期销量比较'!D16)/'[2]与13年同期销量比较'!D16*100</f>
        <v>4.194569353569015</v>
      </c>
      <c r="H19" s="25">
        <v>53256.6266</v>
      </c>
      <c r="I19" s="26">
        <f>(H19-'[2]与13年同期销量比较'!E16)/'[2]与13年同期销量比较'!E16*100</f>
        <v>4.194569353569015</v>
      </c>
      <c r="J19" s="25">
        <f t="shared" si="1"/>
        <v>92251.02660000001</v>
      </c>
      <c r="K19" s="26">
        <f>(J19-'[2]与13年同期销量比较'!F16)/'[2]与13年同期销量比较'!F16*100</f>
        <v>12.952234132494302</v>
      </c>
      <c r="L19" s="25">
        <f t="shared" si="0"/>
        <v>92251.02660000001</v>
      </c>
      <c r="M19" s="26">
        <f>(L19-'[2]与13年同期销量比较'!I16)/'[2]与13年同期销量比较'!I16*100</f>
        <v>12.952234132494302</v>
      </c>
      <c r="N19" s="28">
        <f t="shared" si="2"/>
        <v>11</v>
      </c>
    </row>
    <row r="20" spans="1:14" ht="15">
      <c r="A20" s="7" t="s">
        <v>68</v>
      </c>
      <c r="B20" s="25">
        <v>51237.61</v>
      </c>
      <c r="C20" s="26">
        <f>(B20-'[2]与13年同期销量比较'!B17)/'[2]与13年同期销量比较'!B17*100</f>
        <v>51.75318047919991</v>
      </c>
      <c r="D20" s="25">
        <v>51237.61</v>
      </c>
      <c r="E20" s="26">
        <f>(D20-'[2]与13年同期销量比较'!C17)/'[2]与13年同期销量比较'!C17*100</f>
        <v>51.75318047919991</v>
      </c>
      <c r="F20" s="27">
        <v>31604.3718</v>
      </c>
      <c r="G20" s="26">
        <f>(F20-'[2]与13年同期销量比较'!D17)/'[2]与13年同期销量比较'!D17*100</f>
        <v>-17.809668196821608</v>
      </c>
      <c r="H20" s="25">
        <v>31604.3718</v>
      </c>
      <c r="I20" s="26">
        <f>(H20-'[2]与13年同期销量比较'!E17)/'[2]与13年同期销量比较'!E17*100</f>
        <v>-17.809668196821608</v>
      </c>
      <c r="J20" s="25">
        <f t="shared" si="1"/>
        <v>82841.98180000001</v>
      </c>
      <c r="K20" s="26">
        <f>(J20-'[2]与13年同期销量比较'!F17)/'[2]与13年同期销量比较'!F17*100</f>
        <v>14.713460910445622</v>
      </c>
      <c r="L20" s="25">
        <f t="shared" si="0"/>
        <v>82841.98180000001</v>
      </c>
      <c r="M20" s="26">
        <f>(L20-'[2]与13年同期销量比较'!I17)/'[2]与13年同期销量比较'!I17*100</f>
        <v>14.713460910445622</v>
      </c>
      <c r="N20" s="28">
        <f t="shared" si="2"/>
        <v>14</v>
      </c>
    </row>
    <row r="21" spans="1:14" ht="15">
      <c r="A21" s="7" t="s">
        <v>69</v>
      </c>
      <c r="B21" s="25">
        <v>125503.77399999999</v>
      </c>
      <c r="C21" s="26">
        <f>(B21-'[2]与13年同期销量比较'!B18)/'[2]与13年同期销量比较'!B18*100</f>
        <v>13.708918452318649</v>
      </c>
      <c r="D21" s="25">
        <v>125503.774</v>
      </c>
      <c r="E21" s="26">
        <f>(D21-'[2]与13年同期销量比较'!C18)/'[2]与13年同期销量比较'!C18*100</f>
        <v>13.708918452318661</v>
      </c>
      <c r="F21" s="27">
        <v>108199.044</v>
      </c>
      <c r="G21" s="26">
        <f>(F21-'[2]与13年同期销量比较'!D18)/'[2]与13年同期销量比较'!D18*100</f>
        <v>4.648278718393901</v>
      </c>
      <c r="H21" s="25">
        <v>108199.044</v>
      </c>
      <c r="I21" s="26">
        <f>(H21-'[2]与13年同期销量比较'!E18)/'[2]与13年同期销量比较'!E18*100</f>
        <v>4.648278718393901</v>
      </c>
      <c r="J21" s="25">
        <f t="shared" si="1"/>
        <v>233702.81799999997</v>
      </c>
      <c r="K21" s="26">
        <f>(J21-'[2]与13年同期销量比较'!F18)/'[2]与13年同期销量比较'!F18*100</f>
        <v>9.326520871568196</v>
      </c>
      <c r="L21" s="25">
        <f t="shared" si="0"/>
        <v>233702.818</v>
      </c>
      <c r="M21" s="26">
        <f>(L21-'[2]与13年同期销量比较'!I18)/'[2]与13年同期销量比较'!I18*100</f>
        <v>9.32652087156821</v>
      </c>
      <c r="N21" s="28">
        <f t="shared" si="2"/>
        <v>2</v>
      </c>
    </row>
    <row r="22" spans="1:14" ht="15">
      <c r="A22" s="7" t="s">
        <v>70</v>
      </c>
      <c r="B22" s="25">
        <v>49112.69</v>
      </c>
      <c r="C22" s="26">
        <f>(B22-'[2]与13年同期销量比较'!B19)/'[2]与13年同期销量比较'!B19*100</f>
        <v>1.9787909852447267</v>
      </c>
      <c r="D22" s="25">
        <v>49112.69</v>
      </c>
      <c r="E22" s="26">
        <f>(D22-'[2]与13年同期销量比较'!C19)/'[2]与13年同期销量比较'!C19*100</f>
        <v>1.9787909852447267</v>
      </c>
      <c r="F22" s="27">
        <v>52085.7531</v>
      </c>
      <c r="G22" s="26">
        <f>(F22-'[2]与13年同期销量比较'!D19)/'[2]与13年同期销量比较'!D19*100</f>
        <v>19.426319931631657</v>
      </c>
      <c r="H22" s="25">
        <v>52085.7531</v>
      </c>
      <c r="I22" s="26">
        <f>(H22-'[2]与13年同期销量比较'!E19)/'[2]与13年同期销量比较'!E19*100</f>
        <v>19.426319931631657</v>
      </c>
      <c r="J22" s="25">
        <f t="shared" si="1"/>
        <v>101198.4431</v>
      </c>
      <c r="K22" s="26">
        <f>(J22-'[2]与13年同期销量比较'!F19)/'[2]与13年同期销量比较'!F19*100</f>
        <v>10.270382026033023</v>
      </c>
      <c r="L22" s="25">
        <f t="shared" si="0"/>
        <v>101198.4431</v>
      </c>
      <c r="M22" s="26">
        <f>(L22-'[2]与13年同期销量比较'!I19)/'[2]与13年同期销量比较'!I19*100</f>
        <v>10.270382026033023</v>
      </c>
      <c r="N22" s="28">
        <f t="shared" si="2"/>
        <v>8</v>
      </c>
    </row>
    <row r="23" spans="1:14" ht="15">
      <c r="A23" s="7" t="s">
        <v>71</v>
      </c>
      <c r="B23" s="25">
        <v>72807.07</v>
      </c>
      <c r="C23" s="26">
        <f>(B23-'[2]与13年同期销量比较'!B20)/'[2]与13年同期销量比较'!B20*100</f>
        <v>-4.374368987941693</v>
      </c>
      <c r="D23" s="25">
        <v>72807.07</v>
      </c>
      <c r="E23" s="26">
        <f>(D23-'[2]与13年同期销量比较'!C20)/'[2]与13年同期销量比较'!C20*100</f>
        <v>-4.374368987941693</v>
      </c>
      <c r="F23" s="27">
        <v>25182.7152</v>
      </c>
      <c r="G23" s="26">
        <f>(F23-'[2]与13年同期销量比较'!D20)/'[2]与13年同期销量比较'!D20*100</f>
        <v>-7.533859043480322</v>
      </c>
      <c r="H23" s="25">
        <v>25182.7152</v>
      </c>
      <c r="I23" s="26">
        <f>(H23-'[2]与13年同期销量比较'!E20)/'[2]与13年同期销量比较'!E20*100</f>
        <v>-7.533859043480322</v>
      </c>
      <c r="J23" s="25">
        <f t="shared" si="1"/>
        <v>97989.78520000001</v>
      </c>
      <c r="K23" s="26">
        <f>(J23-'[2]与13年同期销量比较'!F20)/'[2]与13年同期销量比较'!F20*100</f>
        <v>-5.206771387600993</v>
      </c>
      <c r="L23" s="25">
        <f t="shared" si="0"/>
        <v>97989.78520000001</v>
      </c>
      <c r="M23" s="26">
        <f>(L23-'[2]与13年同期销量比较'!I20)/'[2]与13年同期销量比较'!I20*100</f>
        <v>-5.206771387600993</v>
      </c>
      <c r="N23" s="28">
        <f t="shared" si="2"/>
        <v>9</v>
      </c>
    </row>
    <row r="24" spans="1:14" ht="15">
      <c r="A24" s="7" t="s">
        <v>72</v>
      </c>
      <c r="B24" s="25">
        <v>60048.0922</v>
      </c>
      <c r="C24" s="26">
        <f>(B24-'[2]与13年同期销量比较'!B21)/'[2]与13年同期销量比较'!B21*100</f>
        <v>24.71930452395487</v>
      </c>
      <c r="D24" s="25">
        <v>60048.0922</v>
      </c>
      <c r="E24" s="26">
        <f>(D24-'[2]与13年同期销量比较'!C21)/'[2]与13年同期销量比较'!C21*100</f>
        <v>24.71930452395487</v>
      </c>
      <c r="F24" s="27">
        <v>41545.068</v>
      </c>
      <c r="G24" s="26">
        <f>(F24-'[2]与13年同期销量比较'!D21)/'[2]与13年同期销量比较'!D21*100</f>
        <v>67.17326178289201</v>
      </c>
      <c r="H24" s="25">
        <v>41545.068</v>
      </c>
      <c r="I24" s="26">
        <f>(H24-'[2]与13年同期销量比较'!E21)/'[2]与13年同期销量比较'!E21*100</f>
        <v>67.17326178289201</v>
      </c>
      <c r="J24" s="25">
        <f t="shared" si="1"/>
        <v>101593.1602</v>
      </c>
      <c r="K24" s="26">
        <f>(J24-'[2]与13年同期销量比较'!F21)/'[2]与13年同期销量比较'!F21*100</f>
        <v>39.172348432680785</v>
      </c>
      <c r="L24" s="25">
        <f t="shared" si="0"/>
        <v>101593.1602</v>
      </c>
      <c r="M24" s="26">
        <f>(L24-'[2]与13年同期销量比较'!I21)/'[2]与13年同期销量比较'!I21*100</f>
        <v>39.172348432680785</v>
      </c>
      <c r="N24" s="28">
        <f t="shared" si="2"/>
        <v>7</v>
      </c>
    </row>
    <row r="25" spans="1:14" ht="15">
      <c r="A25" s="7" t="s">
        <v>73</v>
      </c>
      <c r="B25" s="25">
        <v>161881.76</v>
      </c>
      <c r="C25" s="26">
        <f>(B25-'[2]与13年同期销量比较'!B22)/'[2]与13年同期销量比较'!B22*100</f>
        <v>3.2161807138314824</v>
      </c>
      <c r="D25" s="25">
        <v>161881.76</v>
      </c>
      <c r="E25" s="26">
        <f>(D25-'[2]与13年同期销量比较'!C22)/'[2]与13年同期销量比较'!C22*100</f>
        <v>3.2161807138314824</v>
      </c>
      <c r="F25" s="27">
        <v>101269.6207</v>
      </c>
      <c r="G25" s="26">
        <f>(F25-'[2]与13年同期销量比较'!D22)/'[2]与13年同期销量比较'!D22*100</f>
        <v>12.11668333717096</v>
      </c>
      <c r="H25" s="25">
        <v>101269.6207</v>
      </c>
      <c r="I25" s="26">
        <f>(H25-'[2]与13年同期销量比较'!E22)/'[2]与13年同期销量比较'!E22*100</f>
        <v>12.11668333717096</v>
      </c>
      <c r="J25" s="25">
        <f t="shared" si="1"/>
        <v>263151.3807</v>
      </c>
      <c r="K25" s="26">
        <f>(J25-'[2]与13年同期销量比较'!F22)/'[2]与13年同期销量比较'!F22*100</f>
        <v>6.468853672313821</v>
      </c>
      <c r="L25" s="25">
        <f t="shared" si="0"/>
        <v>263151.3807</v>
      </c>
      <c r="M25" s="26">
        <f>(L25-'[2]与13年同期销量比较'!I22)/'[2]与13年同期销量比较'!I22*100</f>
        <v>6.468853672313821</v>
      </c>
      <c r="N25" s="28">
        <f t="shared" si="2"/>
        <v>1</v>
      </c>
    </row>
    <row r="26" spans="1:14" ht="15">
      <c r="A26" s="7" t="s">
        <v>74</v>
      </c>
      <c r="B26" s="25">
        <v>42858.78</v>
      </c>
      <c r="C26" s="26">
        <f>(B26-'[2]与13年同期销量比较'!B23)/'[2]与13年同期销量比较'!B23*100</f>
        <v>18.45967087948445</v>
      </c>
      <c r="D26" s="25">
        <v>42858.78</v>
      </c>
      <c r="E26" s="26">
        <f>(D26-'[2]与13年同期销量比较'!C23)/'[2]与13年同期销量比较'!C23*100</f>
        <v>18.45967087948445</v>
      </c>
      <c r="F26" s="27">
        <v>9291.6496</v>
      </c>
      <c r="G26" s="26">
        <f>(F26-'[2]与13年同期销量比较'!D23)/'[2]与13年同期销量比较'!D23*100</f>
        <v>43.21191242523323</v>
      </c>
      <c r="H26" s="25">
        <v>9291.6496</v>
      </c>
      <c r="I26" s="26">
        <f>(H26-'[2]与13年同期销量比较'!E23)/'[2]与13年同期销量比较'!E23*100</f>
        <v>43.21191242523323</v>
      </c>
      <c r="J26" s="25">
        <f t="shared" si="1"/>
        <v>52150.4296</v>
      </c>
      <c r="K26" s="26">
        <f>(J26-'[2]与13年同期销量比较'!F23)/'[2]与13年同期销量比较'!F23*100</f>
        <v>22.22345655568692</v>
      </c>
      <c r="L26" s="25">
        <f t="shared" si="0"/>
        <v>52150.4296</v>
      </c>
      <c r="M26" s="26">
        <f>(L26-'[2]与13年同期销量比较'!I23)/'[2]与13年同期销量比较'!I23*100</f>
        <v>22.22345655568692</v>
      </c>
      <c r="N26" s="28">
        <f t="shared" si="2"/>
        <v>24</v>
      </c>
    </row>
    <row r="27" spans="1:14" ht="15">
      <c r="A27" s="7" t="s">
        <v>75</v>
      </c>
      <c r="B27" s="25">
        <v>16234.02</v>
      </c>
      <c r="C27" s="26">
        <f>(B27-'[2]与13年同期销量比较'!B24)/'[2]与13年同期销量比较'!B24*100</f>
        <v>8.50928584080556</v>
      </c>
      <c r="D27" s="25">
        <v>16234.02</v>
      </c>
      <c r="E27" s="26">
        <f>(D27-'[2]与13年同期销量比较'!C24)/'[2]与13年同期销量比较'!C24*100</f>
        <v>8.50928584080556</v>
      </c>
      <c r="F27" s="27">
        <v>5827.3644</v>
      </c>
      <c r="G27" s="26">
        <f>(F27-'[2]与13年同期销量比较'!D24)/'[2]与13年同期销量比较'!D24*100</f>
        <v>54.887588597297125</v>
      </c>
      <c r="H27" s="25">
        <v>5827.3644</v>
      </c>
      <c r="I27" s="26">
        <f>(H27-'[2]与13年同期销量比较'!E24)/'[2]与13年同期销量比较'!E24*100</f>
        <v>54.887588597297125</v>
      </c>
      <c r="J27" s="25">
        <f t="shared" si="1"/>
        <v>22061.384400000003</v>
      </c>
      <c r="K27" s="26">
        <f>(J27-'[2]与13年同期销量比较'!F24)/'[2]与13年同期销量比较'!F24*100</f>
        <v>17.82870282504361</v>
      </c>
      <c r="L27" s="25">
        <f t="shared" si="0"/>
        <v>22061.384400000003</v>
      </c>
      <c r="M27" s="26">
        <f>(L27-'[2]与13年同期销量比较'!I24)/'[2]与13年同期销量比较'!I24*100</f>
        <v>17.82870282504361</v>
      </c>
      <c r="N27" s="28">
        <f t="shared" si="2"/>
        <v>28</v>
      </c>
    </row>
    <row r="28" spans="1:14" ht="15">
      <c r="A28" s="7" t="s">
        <v>76</v>
      </c>
      <c r="B28" s="25">
        <v>45029.18</v>
      </c>
      <c r="C28" s="26">
        <f>(B28-'[2]与13年同期销量比较'!B25)/'[2]与13年同期销量比较'!B25*100</f>
        <v>32.919934870112165</v>
      </c>
      <c r="D28" s="25">
        <v>45029.18</v>
      </c>
      <c r="E28" s="26">
        <f>(D28-'[2]与13年同期销量比较'!C25)/'[2]与13年同期销量比较'!C25*100</f>
        <v>32.919934870112165</v>
      </c>
      <c r="F28" s="27">
        <v>16620.5014</v>
      </c>
      <c r="G28" s="26">
        <f>(F28-'[2]与13年同期销量比较'!D25)/'[2]与13年同期销量比较'!D25*100</f>
        <v>15.380834194370971</v>
      </c>
      <c r="H28" s="25">
        <v>16620.5014</v>
      </c>
      <c r="I28" s="26">
        <f>(H28-'[2]与13年同期销量比较'!E25)/'[2]与13年同期销量比较'!E25*100</f>
        <v>15.380834194370971</v>
      </c>
      <c r="J28" s="25">
        <f t="shared" si="1"/>
        <v>61649.6814</v>
      </c>
      <c r="K28" s="26">
        <f>(J28-'[2]与13年同期销量比较'!F25)/'[2]与13年同期销量比较'!F25*100</f>
        <v>27.687135598138283</v>
      </c>
      <c r="L28" s="25">
        <f t="shared" si="0"/>
        <v>61649.6814</v>
      </c>
      <c r="M28" s="26">
        <f>(L28-'[2]与13年同期销量比较'!I25)/'[2]与13年同期销量比较'!I25*100</f>
        <v>27.687135598138283</v>
      </c>
      <c r="N28" s="28">
        <f t="shared" si="2"/>
        <v>21</v>
      </c>
    </row>
    <row r="29" spans="1:14" ht="15">
      <c r="A29" s="7" t="s">
        <v>77</v>
      </c>
      <c r="B29" s="25">
        <v>60906.67480000001</v>
      </c>
      <c r="C29" s="26">
        <f>(B29-'[2]与13年同期销量比较'!B26)/'[2]与13年同期销量比较'!B26*100</f>
        <v>10.424037675671022</v>
      </c>
      <c r="D29" s="25">
        <v>60906.67479999999</v>
      </c>
      <c r="E29" s="26">
        <f>(D29-'[2]与13年同期销量比较'!C26)/'[2]与13年同期销量比较'!C26*100</f>
        <v>10.424037675670995</v>
      </c>
      <c r="F29" s="27">
        <v>31448.8199</v>
      </c>
      <c r="G29" s="26">
        <f>(F29-'[2]与13年同期销量比较'!D26)/'[2]与13年同期销量比较'!D26*100</f>
        <v>-2.09160173412523</v>
      </c>
      <c r="H29" s="25">
        <v>31448.8199</v>
      </c>
      <c r="I29" s="26">
        <f>(H29-'[2]与13年同期销量比较'!E26)/'[2]与13年同期销量比较'!E26*100</f>
        <v>-2.09160173412523</v>
      </c>
      <c r="J29" s="25">
        <f t="shared" si="1"/>
        <v>92355.49470000001</v>
      </c>
      <c r="K29" s="26">
        <f>(J29-'[2]与13年同期销量比较'!F26)/'[2]与13年同期销量比较'!F26*100</f>
        <v>5.81793115506808</v>
      </c>
      <c r="L29" s="25">
        <f t="shared" si="0"/>
        <v>92355.4947</v>
      </c>
      <c r="M29" s="26">
        <f>(L29-'[2]与13年同期销量比较'!I26)/'[2]与13年同期销量比较'!I26*100</f>
        <v>5.817931155068063</v>
      </c>
      <c r="N29" s="28">
        <f t="shared" si="2"/>
        <v>10</v>
      </c>
    </row>
    <row r="30" spans="1:14" ht="15">
      <c r="A30" s="7" t="s">
        <v>78</v>
      </c>
      <c r="B30" s="25">
        <v>15581.85</v>
      </c>
      <c r="C30" s="26">
        <f>(B30-'[2]与13年同期销量比较'!B27)/'[2]与13年同期销量比较'!B27*100</f>
        <v>-14.67301961411375</v>
      </c>
      <c r="D30" s="25">
        <v>15581.85</v>
      </c>
      <c r="E30" s="26">
        <f>(D30-'[2]与13年同期销量比较'!C27)/'[2]与13年同期销量比较'!C27*100</f>
        <v>-14.67301961411375</v>
      </c>
      <c r="F30" s="27">
        <v>15497.4796</v>
      </c>
      <c r="G30" s="26">
        <f>(F30-'[2]与13年同期销量比较'!D27)/'[2]与13年同期销量比较'!D27*100</f>
        <v>3.310346509324623</v>
      </c>
      <c r="H30" s="25">
        <v>15497.4796</v>
      </c>
      <c r="I30" s="26">
        <f>(H30-'[2]与13年同期销量比较'!E27)/'[2]与13年同期销量比较'!E27*100</f>
        <v>3.310346509324623</v>
      </c>
      <c r="J30" s="25">
        <f t="shared" si="1"/>
        <v>31079.3296</v>
      </c>
      <c r="K30" s="26">
        <f>(J30-'[2]与13年同期销量比较'!F27)/'[2]与13年同期销量比较'!F27*100</f>
        <v>-6.5627222875463795</v>
      </c>
      <c r="L30" s="25">
        <f t="shared" si="0"/>
        <v>31079.3296</v>
      </c>
      <c r="M30" s="26">
        <f>(L30-'[2]与13年同期销量比较'!I27)/'[2]与13年同期销量比较'!I27*100</f>
        <v>-6.5627222875463795</v>
      </c>
      <c r="N30" s="28">
        <f t="shared" si="2"/>
        <v>27</v>
      </c>
    </row>
    <row r="31" spans="1:14" ht="15">
      <c r="A31" s="7" t="s">
        <v>79</v>
      </c>
      <c r="B31" s="25">
        <v>44197.93</v>
      </c>
      <c r="C31" s="26">
        <f>(B31-'[2]与13年同期销量比较'!B28)/'[2]与13年同期销量比较'!B28*100</f>
        <v>8.781114517175052</v>
      </c>
      <c r="D31" s="25">
        <v>44197.93</v>
      </c>
      <c r="E31" s="26">
        <f>(D31-'[2]与13年同期销量比较'!C28)/'[2]与13年同期销量比较'!C28*100</f>
        <v>8.781114517175052</v>
      </c>
      <c r="F31" s="27">
        <v>40279.5154</v>
      </c>
      <c r="G31" s="26">
        <f>(F31-'[2]与13年同期销量比较'!D28)/'[2]与13年同期销量比较'!D28*100</f>
        <v>11.953109671361117</v>
      </c>
      <c r="H31" s="25">
        <v>40279.5154</v>
      </c>
      <c r="I31" s="26">
        <f>(H31-'[2]与13年同期销量比较'!E28)/'[2]与13年同期销量比较'!E28*100</f>
        <v>11.953109671361117</v>
      </c>
      <c r="J31" s="25">
        <f t="shared" si="1"/>
        <v>84477.4454</v>
      </c>
      <c r="K31" s="26">
        <f>(J31-'[2]与13年同期销量比较'!F28)/'[2]与13年同期销量比较'!F28*100</f>
        <v>10.270820022435961</v>
      </c>
      <c r="L31" s="25">
        <f t="shared" si="0"/>
        <v>84477.4454</v>
      </c>
      <c r="M31" s="26">
        <f>(L31-'[2]与13年同期销量比较'!I28)/'[2]与13年同期销量比较'!I28*100</f>
        <v>10.270820022435961</v>
      </c>
      <c r="N31" s="28">
        <f t="shared" si="2"/>
        <v>13</v>
      </c>
    </row>
    <row r="32" spans="1:14" ht="15">
      <c r="A32" s="7" t="s">
        <v>80</v>
      </c>
      <c r="B32" s="25">
        <v>4167.53</v>
      </c>
      <c r="C32" s="26">
        <f>(B32-'[2]与13年同期销量比较'!B29)/'[2]与13年同期销量比较'!B29*100</f>
        <v>94.65888815193325</v>
      </c>
      <c r="D32" s="25">
        <v>4167.53</v>
      </c>
      <c r="E32" s="26">
        <f>(D32-'[2]与13年同期销量比较'!C29)/'[2]与13年同期销量比较'!C29*100</f>
        <v>94.65888815193325</v>
      </c>
      <c r="F32" s="27">
        <v>2247.1411</v>
      </c>
      <c r="G32" s="26">
        <f>(F32-'[2]与13年同期销量比较'!D29)/'[2]与13年同期销量比较'!D29*100</f>
        <v>2.010590095343709</v>
      </c>
      <c r="H32" s="25">
        <v>2247.1411</v>
      </c>
      <c r="I32" s="26">
        <f>(H32-'[2]与13年同期销量比较'!E29)/'[2]与13年同期销量比较'!E29*100</f>
        <v>2.010590095343709</v>
      </c>
      <c r="J32" s="25">
        <f t="shared" si="1"/>
        <v>6414.6711</v>
      </c>
      <c r="K32" s="26">
        <f>(J32-'[2]与13年同期销量比较'!F29)/'[2]与13年同期销量比较'!F29*100</f>
        <v>47.67449436100833</v>
      </c>
      <c r="L32" s="25">
        <f t="shared" si="0"/>
        <v>6414.6711</v>
      </c>
      <c r="M32" s="26">
        <f>(L32-'[2]与13年同期销量比较'!I29)/'[2]与13年同期销量比较'!I29*100</f>
        <v>47.67449436100833</v>
      </c>
      <c r="N32" s="28">
        <f t="shared" si="2"/>
        <v>31</v>
      </c>
    </row>
    <row r="33" spans="1:14" ht="15">
      <c r="A33" s="7" t="s">
        <v>81</v>
      </c>
      <c r="B33" s="25">
        <v>57786.885800000004</v>
      </c>
      <c r="C33" s="26">
        <f>(B33-'[2]与13年同期销量比较'!B30)/'[2]与13年同期销量比较'!B30*100</f>
        <v>9.470526990987661</v>
      </c>
      <c r="D33" s="25">
        <v>57786.885800000004</v>
      </c>
      <c r="E33" s="26">
        <f>(D33-'[2]与13年同期销量比较'!C30)/'[2]与13年同期销量比较'!C30*100</f>
        <v>9.470526990987661</v>
      </c>
      <c r="F33" s="27">
        <v>18379.4558</v>
      </c>
      <c r="G33" s="26">
        <f>(F33-'[2]与13年同期销量比较'!D30)/'[2]与13年同期销量比较'!D30*100</f>
        <v>6.83817340283857</v>
      </c>
      <c r="H33" s="25">
        <v>18379.4558</v>
      </c>
      <c r="I33" s="26">
        <f>(H33-'[2]与13年同期销量比较'!E30)/'[2]与13年同期销量比较'!E30*100</f>
        <v>6.83817340283857</v>
      </c>
      <c r="J33" s="25">
        <f t="shared" si="1"/>
        <v>76166.3416</v>
      </c>
      <c r="K33" s="26">
        <f>(J33-'[2]与13年同期销量比较'!F30)/'[2]与13年同期销量比较'!F30*100</f>
        <v>8.823518343067168</v>
      </c>
      <c r="L33" s="25">
        <f t="shared" si="0"/>
        <v>76166.3416</v>
      </c>
      <c r="M33" s="26">
        <f>(L33-'[2]与13年同期销量比较'!I30)/'[2]与13年同期销量比较'!I30*100</f>
        <v>8.823518343067168</v>
      </c>
      <c r="N33" s="28">
        <f t="shared" si="2"/>
        <v>17</v>
      </c>
    </row>
    <row r="34" spans="1:14" ht="15">
      <c r="A34" s="7" t="s">
        <v>82</v>
      </c>
      <c r="B34" s="25">
        <v>43539.6269</v>
      </c>
      <c r="C34" s="26">
        <f>(B34-'[2]与13年同期销量比较'!B31)/'[2]与13年同期销量比较'!B31*100</f>
        <v>100.18191653068986</v>
      </c>
      <c r="D34" s="25">
        <v>43539.626899999996</v>
      </c>
      <c r="E34" s="26">
        <f>(D34-'[2]与13年同期销量比较'!C31)/'[2]与13年同期销量比较'!C31*100</f>
        <v>100.18191653068985</v>
      </c>
      <c r="F34" s="27">
        <v>20508.1094</v>
      </c>
      <c r="G34" s="26">
        <f>(F34-'[2]与13年同期销量比较'!D31)/'[2]与13年同期销量比较'!D31*100</f>
        <v>132.20731051925662</v>
      </c>
      <c r="H34" s="25">
        <v>20508.1094</v>
      </c>
      <c r="I34" s="26">
        <f>(H34-'[2]与13年同期销量比较'!E31)/'[2]与13年同期销量比较'!E31*100</f>
        <v>132.20731051925662</v>
      </c>
      <c r="J34" s="25">
        <f t="shared" si="1"/>
        <v>64047.736300000004</v>
      </c>
      <c r="K34" s="26">
        <f>(J34-'[2]与13年同期销量比较'!F31)/'[2]与13年同期销量比较'!F31*100</f>
        <v>109.43061458132522</v>
      </c>
      <c r="L34" s="25">
        <f t="shared" si="0"/>
        <v>64047.7363</v>
      </c>
      <c r="M34" s="26">
        <f>(L34-'[2]与13年同期销量比较'!I31)/'[2]与13年同期销量比较'!I31*100</f>
        <v>109.43061458132517</v>
      </c>
      <c r="N34" s="28">
        <f t="shared" si="2"/>
        <v>20</v>
      </c>
    </row>
    <row r="35" spans="1:14" ht="15">
      <c r="A35" s="7" t="s">
        <v>83</v>
      </c>
      <c r="B35" s="25">
        <v>7815.45</v>
      </c>
      <c r="C35" s="26">
        <f>(B35-'[2]与13年同期销量比较'!B32)/'[2]与13年同期销量比较'!B32*100</f>
        <v>6.933810209230662</v>
      </c>
      <c r="D35" s="25">
        <v>7815.45</v>
      </c>
      <c r="E35" s="26">
        <f>(D35-'[2]与13年同期销量比较'!C32)/'[2]与13年同期销量比较'!C32*100</f>
        <v>6.933810209230662</v>
      </c>
      <c r="F35" s="27">
        <v>5137.6518</v>
      </c>
      <c r="G35" s="26">
        <f>(F35-'[2]与13年同期销量比较'!D32)/'[2]与13年同期销量比较'!D32*100</f>
        <v>-0.7075098387978436</v>
      </c>
      <c r="H35" s="25">
        <v>5137.6518</v>
      </c>
      <c r="I35" s="26">
        <f>(H35-'[2]与13年同期销量比较'!E32)/'[2]与13年同期销量比较'!E32*100</f>
        <v>-0.7075098387978436</v>
      </c>
      <c r="J35" s="25">
        <f t="shared" si="1"/>
        <v>12953.1018</v>
      </c>
      <c r="K35" s="26">
        <f>(J35-'[2]与13年同期销量比较'!F32)/'[2]与13年同期销量比较'!F32*100</f>
        <v>3.766433167724375</v>
      </c>
      <c r="L35" s="25">
        <f t="shared" si="0"/>
        <v>12953.1018</v>
      </c>
      <c r="M35" s="26">
        <f>(L35-'[2]与13年同期销量比较'!I32)/'[2]与13年同期销量比较'!I32*100</f>
        <v>3.766433167724375</v>
      </c>
      <c r="N35" s="28">
        <f t="shared" si="2"/>
        <v>30</v>
      </c>
    </row>
    <row r="36" spans="1:14" ht="15">
      <c r="A36" s="7" t="s">
        <v>84</v>
      </c>
      <c r="B36" s="25">
        <v>10058.03</v>
      </c>
      <c r="C36" s="26">
        <f>(B36-'[2]与13年同期销量比较'!B33)/'[2]与13年同期销量比较'!B33*100</f>
        <v>10.87248159387813</v>
      </c>
      <c r="D36" s="25">
        <v>10058.03</v>
      </c>
      <c r="E36" s="26">
        <f>(D36-'[2]与13年同期销量比较'!C33)/'[2]与13年同期销量比较'!C33*100</f>
        <v>10.87248159387813</v>
      </c>
      <c r="F36" s="27">
        <v>9439.242</v>
      </c>
      <c r="G36" s="26">
        <f>(F36-'[2]与13年同期销量比较'!D33)/'[2]与13年同期销量比较'!D33*100</f>
        <v>149.4599181917186</v>
      </c>
      <c r="H36" s="25">
        <v>9439.242</v>
      </c>
      <c r="I36" s="26">
        <f>(H36-'[2]与13年同期销量比较'!E33)/'[2]与13年同期销量比较'!E33*100</f>
        <v>149.4599181917186</v>
      </c>
      <c r="J36" s="25">
        <f t="shared" si="1"/>
        <v>19497.272</v>
      </c>
      <c r="K36" s="26">
        <f>(J36-'[2]与13年同期销量比较'!F33)/'[2]与13年同期销量比较'!F33*100</f>
        <v>51.66387031960875</v>
      </c>
      <c r="L36" s="25">
        <f t="shared" si="0"/>
        <v>19497.272</v>
      </c>
      <c r="M36" s="26">
        <f>(L36-'[2]与13年同期销量比较'!I33)/'[2]与13年同期销量比较'!I33*100</f>
        <v>51.66387031960875</v>
      </c>
      <c r="N36" s="28">
        <f t="shared" si="2"/>
        <v>29</v>
      </c>
    </row>
    <row r="37" spans="1:14" ht="15">
      <c r="A37" s="7" t="s">
        <v>85</v>
      </c>
      <c r="B37" s="25">
        <v>32299.4</v>
      </c>
      <c r="C37" s="26">
        <f>(B37-'[2]与13年同期销量比较'!B34)/'[2]与13年同期销量比较'!B34*100</f>
        <v>-1.4199454045580784</v>
      </c>
      <c r="D37" s="25">
        <v>32299.4</v>
      </c>
      <c r="E37" s="26">
        <f>(D37-'[2]与13年同期销量比较'!C34)/'[2]与13年同期销量比较'!C34*100</f>
        <v>-1.4199454045580784</v>
      </c>
      <c r="F37" s="27">
        <v>10187.5101</v>
      </c>
      <c r="G37" s="26">
        <f>(F37-'[2]与13年同期销量比较'!D34)/'[2]与13年同期销量比较'!D34*100</f>
        <v>-4.393246782975548</v>
      </c>
      <c r="H37" s="25">
        <v>10187.5101</v>
      </c>
      <c r="I37" s="26">
        <f>(H37-'[2]与13年同期销量比较'!E34)/'[2]与13年同期销量比较'!E34*100</f>
        <v>-4.393246782975548</v>
      </c>
      <c r="J37" s="25">
        <f t="shared" si="1"/>
        <v>42486.9101</v>
      </c>
      <c r="K37" s="26">
        <f>(J37-'[2]与13年同期销量比较'!F34)/'[2]与13年同期销量比较'!F34*100</f>
        <v>-2.1496142588085485</v>
      </c>
      <c r="L37" s="25">
        <f t="shared" si="0"/>
        <v>42486.9101</v>
      </c>
      <c r="M37" s="26">
        <f>(L37-'[2]与13年同期销量比较'!I34)/'[2]与13年同期销量比较'!I34*100</f>
        <v>-2.1496142588085485</v>
      </c>
      <c r="N37" s="28">
        <f t="shared" si="2"/>
        <v>25</v>
      </c>
    </row>
    <row r="38" spans="1:14" ht="15">
      <c r="A38" s="7" t="s">
        <v>86</v>
      </c>
      <c r="B38" s="25">
        <f>SUM(B7:B37)</f>
        <v>1582681.6851</v>
      </c>
      <c r="C38" s="26">
        <f>(B38-'[2]与13年同期销量比较'!B35)/'[2]与13年同期销量比较'!B35*100</f>
        <v>7.7748393440366215</v>
      </c>
      <c r="D38" s="25">
        <f>SUM(D7:D37)</f>
        <v>1582681.6851</v>
      </c>
      <c r="E38" s="26">
        <f>(D38-'[2]与13年同期销量比较'!C35)/'[2]与13年同期销量比较'!C35*100</f>
        <v>7.7748393440366215</v>
      </c>
      <c r="F38" s="27">
        <f>SUM(F7:F37)</f>
        <v>1132256.0947999998</v>
      </c>
      <c r="G38" s="26">
        <f>(F38-'[2]与13年同期销量比较'!D35)/'[2]与13年同期销量比较'!D35*100</f>
        <v>11.284691779613096</v>
      </c>
      <c r="H38" s="25">
        <f>SUM(H7:H37)</f>
        <v>1132256.0947999998</v>
      </c>
      <c r="I38" s="26">
        <f>(H38-'[2]与13年同期销量比较'!E35)/'[2]与13年同期销量比较'!E35*100</f>
        <v>11.284691779613096</v>
      </c>
      <c r="J38" s="25">
        <f t="shared" si="1"/>
        <v>2714937.7798999995</v>
      </c>
      <c r="K38" s="26">
        <f>(J38-'[2]与13年同期销量比较'!F35)/'[2]与13年同期销量比较'!F35*100</f>
        <v>9.211340415117604</v>
      </c>
      <c r="L38" s="25">
        <f t="shared" si="0"/>
        <v>2714937.7798999995</v>
      </c>
      <c r="M38" s="26">
        <f>(L38-'[2]与13年同期销量比较'!I35)/'[2]与13年同期销量比较'!I35*100</f>
        <v>9.211340415117604</v>
      </c>
      <c r="N38" s="28"/>
    </row>
  </sheetData>
  <sheetProtection/>
  <mergeCells count="19">
    <mergeCell ref="H4:I4"/>
    <mergeCell ref="J4:K4"/>
    <mergeCell ref="L4:M4"/>
    <mergeCell ref="B5:B6"/>
    <mergeCell ref="D5:D6"/>
    <mergeCell ref="F5:F6"/>
    <mergeCell ref="H5:H6"/>
    <mergeCell ref="J5:J6"/>
    <mergeCell ref="L5:L6"/>
    <mergeCell ref="A1:N1"/>
    <mergeCell ref="M2:N2"/>
    <mergeCell ref="A3:A6"/>
    <mergeCell ref="B3:E3"/>
    <mergeCell ref="F3:I3"/>
    <mergeCell ref="J3:M3"/>
    <mergeCell ref="N3:N6"/>
    <mergeCell ref="B4:C4"/>
    <mergeCell ref="D4:E4"/>
    <mergeCell ref="F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2014-02-26T04:17:55Z</dcterms:modified>
  <cp:category/>
  <cp:version/>
  <cp:contentType/>
  <cp:contentStatus/>
</cp:coreProperties>
</file>